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9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Sheet2" sheetId="19" r:id="rId19"/>
    <sheet name="Sheet3" sheetId="20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<sst xmlns="http://schemas.openxmlformats.org/spreadsheetml/2006/main" count="820" uniqueCount="274">
  <si>
    <t>……</t>
  </si>
  <si>
    <t>2320301</t>
  </si>
  <si>
    <t>23203</t>
  </si>
  <si>
    <t>232</t>
  </si>
  <si>
    <t>……</t>
  </si>
  <si>
    <t>2010199</t>
  </si>
  <si>
    <t>2010101</t>
  </si>
  <si>
    <t>20101</t>
  </si>
  <si>
    <t>201</t>
  </si>
  <si>
    <t>合计</t>
  </si>
  <si>
    <t>科目（单位）名称</t>
  </si>
  <si>
    <t>科目编码</t>
  </si>
  <si>
    <t>科目名称</t>
  </si>
  <si>
    <t>2082302</t>
  </si>
  <si>
    <t>2230101</t>
  </si>
  <si>
    <t>2090101</t>
  </si>
  <si>
    <t xml:space="preserve">    21208</t>
  </si>
  <si>
    <t>2120899</t>
  </si>
  <si>
    <t>其他国有土地使用权出让收入安排的支出</t>
  </si>
  <si>
    <t>2230201</t>
  </si>
  <si>
    <t>2090201</t>
  </si>
  <si>
    <r>
      <rPr>
        <sz val="12"/>
        <rFont val="方正仿宋_GBK"/>
        <family val="0"/>
      </rPr>
      <t>单位：万元</t>
    </r>
  </si>
  <si>
    <t>预算数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</si>
  <si>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</si>
  <si>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</si>
  <si>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</si>
  <si>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</si>
  <si>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</si>
  <si>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</si>
  <si>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r>
      <rPr>
        <b/>
        <sz val="11"/>
        <rFont val="方正仿宋_GBK"/>
        <family val="0"/>
      </rPr>
      <t>一般公共服务支出</t>
    </r>
  </si>
  <si>
    <r>
      <rPr>
        <sz val="11"/>
        <rFont val="方正仿宋_GBK"/>
        <family val="0"/>
      </rPr>
      <t>一般公共服务支出类合计</t>
    </r>
  </si>
  <si>
    <r>
      <t xml:space="preserve"> </t>
    </r>
    <r>
      <rPr>
        <sz val="11"/>
        <rFont val="方正仿宋_GBK"/>
        <family val="0"/>
      </rPr>
      <t>人大事务款合计</t>
    </r>
  </si>
  <si>
    <r>
      <t xml:space="preserve">  </t>
    </r>
    <r>
      <rPr>
        <sz val="11"/>
        <rFont val="方正仿宋_GBK"/>
        <family val="0"/>
      </rPr>
      <t>行政运行</t>
    </r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</si>
  <si>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</si>
  <si>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</t>
    </r>
    <r>
      <rPr>
        <sz val="11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</si>
  <si>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合计</t>
    </r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</si>
  <si>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</si>
  <si>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</si>
  <si>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</si>
  <si>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</si>
  <si>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r>
      <rPr>
        <b/>
        <sz val="11"/>
        <rFont val="方正书宋_GBK"/>
        <family val="0"/>
      </rPr>
      <t>预算数</t>
    </r>
  </si>
  <si>
    <t>201</t>
  </si>
  <si>
    <t>20101</t>
  </si>
  <si>
    <t>人大事务</t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</si>
  <si>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</si>
  <si>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</si>
  <si>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</si>
  <si>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</si>
  <si>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</si>
  <si>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</si>
  <si>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</si>
  <si>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</si>
  <si>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</si>
  <si>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城乡社区支出</t>
    </r>
  </si>
  <si>
    <t>预算数</t>
  </si>
  <si>
    <t>208</t>
  </si>
  <si>
    <t>212</t>
  </si>
  <si>
    <t>小型水库移民扶助基金及对应专项债务收入安排的支出</t>
  </si>
  <si>
    <t>20823</t>
  </si>
  <si>
    <r>
      <rPr>
        <sz val="11"/>
        <rFont val="方正仿宋_GBK"/>
        <family val="0"/>
      </rPr>
      <t>国有土地使用权出让收入及对应专项债务收入安排的支出</t>
    </r>
  </si>
  <si>
    <t>基础设施建设和经济发展</t>
  </si>
  <si>
    <t>合计</t>
  </si>
  <si>
    <r>
      <rPr>
        <sz val="11"/>
        <rFont val="方正仿宋_GBK"/>
        <family val="0"/>
      </rPr>
      <t>单位：万元</t>
    </r>
  </si>
  <si>
    <t>223</t>
  </si>
  <si>
    <t>22301</t>
  </si>
  <si>
    <t>22302</t>
  </si>
  <si>
    <t>209</t>
  </si>
  <si>
    <t>20901</t>
  </si>
  <si>
    <t>20902</t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</si>
  <si>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</si>
  <si>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</si>
  <si>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</si>
  <si>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</si>
  <si>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</si>
  <si>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sz val="9"/>
        <rFont val="方正仿宋_GBK"/>
        <family val="0"/>
      </rPr>
      <t>一般公共服务支出类合计</t>
    </r>
  </si>
  <si>
    <r>
      <t xml:space="preserve"> </t>
    </r>
    <r>
      <rPr>
        <sz val="9"/>
        <rFont val="方正仿宋_GBK"/>
        <family val="0"/>
      </rPr>
      <t>人大事务款合计</t>
    </r>
  </si>
  <si>
    <r>
      <t xml:space="preserve">  </t>
    </r>
    <r>
      <rPr>
        <sz val="9"/>
        <rFont val="方正仿宋_GBK"/>
        <family val="0"/>
      </rPr>
      <t>行政运行项合计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</si>
  <si>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</si>
  <si>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仿宋_GBK"/>
        <family val="0"/>
      </rPr>
      <t>社会保险基金支出</t>
    </r>
  </si>
  <si>
    <r>
      <rPr>
        <b/>
        <sz val="11"/>
        <rFont val="方正仿宋_GBK"/>
        <family val="0"/>
      </rPr>
      <t>基本养老保险基金支出</t>
    </r>
  </si>
  <si>
    <r>
      <rPr>
        <sz val="11"/>
        <rFont val="方正仿宋_GBK"/>
        <family val="0"/>
      </rPr>
      <t>基本养老金</t>
    </r>
  </si>
  <si>
    <r>
      <rPr>
        <b/>
        <sz val="11"/>
        <rFont val="方正仿宋_GBK"/>
        <family val="0"/>
      </rPr>
      <t>失业保险基金支出</t>
    </r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</si>
  <si>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</si>
  <si>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</si>
  <si>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</si>
  <si>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r>
      <rPr>
        <b/>
        <sz val="11"/>
        <rFont val="方正仿宋_GBK"/>
        <family val="0"/>
      </rPr>
      <t>失业保险基金收入</t>
    </r>
  </si>
  <si>
    <r>
      <rPr>
        <sz val="11"/>
        <rFont val="方正仿宋_GBK"/>
        <family val="0"/>
      </rPr>
      <t>失业保险费收入</t>
    </r>
  </si>
  <si>
    <r>
      <rPr>
        <b/>
        <sz val="11"/>
        <rFont val="方正书宋_GBK"/>
        <family val="0"/>
      </rPr>
      <t>预算数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</si>
  <si>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</si>
  <si>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</si>
  <si>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</si>
  <si>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国有资本经营预算支出</t>
    </r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</si>
  <si>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</si>
  <si>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</si>
  <si>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国有企业资本金注入</t>
    </r>
  </si>
  <si>
    <r>
      <rPr>
        <sz val="11"/>
        <rFont val="方正仿宋_GBK"/>
        <family val="0"/>
      </rPr>
      <t>国有经济结构调整支出</t>
    </r>
  </si>
  <si>
    <t>10203</t>
  </si>
  <si>
    <t>基本医疗保险基金收入</t>
  </si>
  <si>
    <t>基本医疗保险费收入</t>
  </si>
  <si>
    <t>10204</t>
  </si>
  <si>
    <t>工伤保险基金收入</t>
  </si>
  <si>
    <t>工伤保险费收入</t>
  </si>
  <si>
    <t>10205</t>
  </si>
  <si>
    <t>生育保险基金收入</t>
  </si>
  <si>
    <t>生育保险费收入</t>
  </si>
  <si>
    <t>20903</t>
  </si>
  <si>
    <t>基本医疗保险基金支出</t>
  </si>
  <si>
    <t>2090301</t>
  </si>
  <si>
    <t>基本医疗保险统筹基金</t>
  </si>
  <si>
    <t>20904</t>
  </si>
  <si>
    <t>2090401</t>
  </si>
  <si>
    <t>工伤保险待遇</t>
  </si>
  <si>
    <t>20905</t>
  </si>
  <si>
    <t>生育保险基金支出</t>
  </si>
  <si>
    <t>2090501</t>
  </si>
  <si>
    <t>生育保险金</t>
  </si>
  <si>
    <t>工伤保险基金支出</t>
  </si>
  <si>
    <t>项目名称</t>
  </si>
  <si>
    <t>一般性转移支付</t>
  </si>
  <si>
    <t>失业保险金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</si>
  <si>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</si>
  <si>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……</t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</si>
  <si>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</si>
  <si>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</si>
  <si>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t>项目</t>
  </si>
  <si>
    <t>一、本级支出</t>
  </si>
  <si>
    <t>一般公共服务支出</t>
  </si>
  <si>
    <t>二、对下税收返还和转移支付</t>
  </si>
  <si>
    <t>税收返还</t>
  </si>
  <si>
    <t>转移支付</t>
  </si>
  <si>
    <t>专项转移支付</t>
  </si>
  <si>
    <t>社会保障和就业支出</t>
  </si>
  <si>
    <t>二、对下转移支付</t>
  </si>
  <si>
    <t>解决历史遗留问题及改革成本支出</t>
  </si>
  <si>
    <t>一、税收收入</t>
  </si>
  <si>
    <r>
      <t xml:space="preserve"> </t>
    </r>
    <r>
      <rPr>
        <sz val="11"/>
        <rFont val="方正仿宋_GBK"/>
        <family val="0"/>
      </rPr>
      <t>增值税</t>
    </r>
    <r>
      <rPr>
        <sz val="11"/>
        <rFont val="Times New Roman"/>
        <family val="1"/>
      </rPr>
      <t xml:space="preserve">      </t>
    </r>
  </si>
  <si>
    <t>二、非税收入</t>
  </si>
  <si>
    <t xml:space="preserve"> 专项收入</t>
  </si>
  <si>
    <t>项目</t>
  </si>
  <si>
    <t>一、彩票公益金收入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</si>
  <si>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</si>
  <si>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二、彩票发行和销售机构业务费收入</t>
  </si>
  <si>
    <t>一、利润收入</t>
  </si>
  <si>
    <t>二、股利、股息收入</t>
  </si>
  <si>
    <t>一般公共预算支出表</t>
  </si>
  <si>
    <t>一般公共预算本级支出表</t>
  </si>
  <si>
    <t>一般公共预算本级基本支出表</t>
  </si>
  <si>
    <t>专项转移支付</t>
  </si>
  <si>
    <t>一般公共预算专项转移支付分项目安排情况表</t>
  </si>
  <si>
    <t>预算数</t>
  </si>
  <si>
    <t>政府性基金预算支出表</t>
  </si>
  <si>
    <t>政府性基金预算本级支出表</t>
  </si>
  <si>
    <t>政府性基金预算专项转移支付分地区安排情况表</t>
  </si>
  <si>
    <t>预算数</t>
  </si>
  <si>
    <t>地区名称</t>
  </si>
  <si>
    <t>地区名称</t>
  </si>
  <si>
    <t>政府性基金预算专项转移支付分项目安排情况表</t>
  </si>
  <si>
    <t>国有资本经营预算收入表</t>
  </si>
  <si>
    <t>国有资本经营预算支出表</t>
  </si>
  <si>
    <t>国有资本经营预算本级支出表</t>
  </si>
  <si>
    <t>国有资本经营预算专项转移支付分地区安排情况表</t>
  </si>
  <si>
    <t>国有资本经营预算专项转移支付分项目安排情况表</t>
  </si>
  <si>
    <t>社会保险基金预算支出表</t>
  </si>
  <si>
    <t>社会保险基金预算收入表</t>
  </si>
  <si>
    <t>一般公共预算收入表</t>
  </si>
  <si>
    <t>政府性基金预算收入表</t>
  </si>
  <si>
    <r>
      <rPr>
        <b/>
        <sz val="11"/>
        <rFont val="方正书宋_GBK"/>
        <family val="0"/>
      </rPr>
      <t>预算数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</si>
  <si>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</si>
  <si>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</si>
  <si>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</si>
  <si>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</si>
  <si>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</si>
  <si>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</si>
  <si>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</si>
  <si>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</si>
  <si>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</si>
  <si>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</si>
  <si>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</si>
  <si>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</si>
  <si>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</si>
  <si>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</si>
  <si>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</si>
  <si>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一般公共预算税收返还、一般性和专项转移支付分地区
安排情况表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</si>
  <si>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</si>
  <si>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</si>
  <si>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</si>
  <si>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</si>
  <si>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</si>
  <si>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</si>
  <si>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</si>
  <si>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</si>
  <si>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</si>
  <si>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</si>
  <si>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</si>
  <si>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</si>
  <si>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</si>
  <si>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</si>
  <si>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</si>
  <si>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</si>
  <si>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</si>
  <si>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</si>
  <si>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</si>
  <si>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</si>
  <si>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</si>
  <si>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</si>
  <si>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</si>
  <si>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</si>
  <si>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</si>
  <si>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</si>
  <si>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</si>
  <si>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</si>
  <si>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</si>
  <si>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</si>
  <si>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</si>
  <si>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</si>
  <si>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</si>
  <si>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</si>
  <si>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</si>
  <si>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</si>
  <si>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</si>
  <si>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</si>
  <si>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</si>
  <si>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</si>
  <si>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</si>
  <si>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</si>
  <si>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</si>
  <si>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</si>
  <si>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</si>
  <si>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</si>
  <si>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</si>
  <si>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</si>
  <si>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</si>
  <si>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</si>
  <si>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</si>
  <si>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</si>
  <si>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</si>
  <si>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</si>
  <si>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</si>
  <si>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</si>
  <si>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</si>
  <si>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</si>
  <si>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</si>
  <si>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</si>
  <si>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</si>
  <si>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</si>
  <si>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</si>
  <si>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</si>
  <si>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</si>
  <si>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</si>
  <si>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</si>
  <si>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</si>
  <si>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</si>
  <si>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</si>
  <si>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</si>
  <si>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</si>
  <si>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</si>
  <si>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</si>
  <si>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</si>
  <si>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</si>
  <si>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</si>
  <si>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</si>
  <si>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</si>
  <si>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1、办公费</t>
  </si>
  <si>
    <t>对个人和家庭的补助</t>
  </si>
  <si>
    <t>303</t>
  </si>
  <si>
    <t>0</t>
  </si>
  <si>
    <r>
      <rPr>
        <sz val="11"/>
        <rFont val="方正仿宋_GBK"/>
        <family val="0"/>
      </rPr>
      <t>工资福利支出</t>
    </r>
  </si>
  <si>
    <r>
      <rPr>
        <sz val="11"/>
        <rFont val="方正仿宋_GBK"/>
        <family val="0"/>
      </rPr>
      <t>商品和服务支出</t>
    </r>
  </si>
  <si>
    <r>
      <rPr>
        <sz val="11"/>
        <rFont val="方正仿宋_GBK"/>
        <family val="0"/>
      </rPr>
      <t>合计</t>
    </r>
  </si>
  <si>
    <t>1.26</t>
  </si>
  <si>
    <t>环保建设经费</t>
  </si>
  <si>
    <t>764.02</t>
  </si>
  <si>
    <t>霸州市堂二里镇政府</t>
  </si>
  <si>
    <t>霸州市堂二里镇政府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</si>
</sst>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0.0_);[Red]\(0.0\)"/>
    <numFmt numFmtId="183" formatCode="0.00_);[Red]\(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9"/>
      <name val="方正书宋_GBK"/>
      <family val="0"/>
    </font>
    <font>
      <b/>
      <sz val="9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54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55" fillId="35" borderId="0" applyNumberFormat="0" applyBorder="0" applyAlignment="0" applyProtection="0"/>
    <xf numFmtId="0" fontId="56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6" borderId="6" applyNumberFormat="0" applyAlignment="0" applyProtection="0"/>
    <xf numFmtId="0" fontId="58" fillId="37" borderId="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36" borderId="9" applyNumberFormat="0" applyAlignment="0" applyProtection="0"/>
    <xf numFmtId="0" fontId="64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78" fontId="13" fillId="0" borderId="4">
      <alignment vertical="center"/>
      <protection locked="0"/>
    </xf>
    <xf numFmtId="0" fontId="4" fillId="0" borderId="0">
      <alignment/>
      <protection/>
    </xf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1" fillId="50" borderId="10" applyNumberFormat="0" applyFont="0" applyAlignment="0" applyProtection="0"/>
  </cellStyleXfs>
  <cellXfs count="218">
    <xf numFmtId="0" fontId="0" fillId="0" borderId="0" xfId="0" applyFont="1" applyAlignment="1">
      <alignment/>
    </xf>
    <xf numFmtId="0" fontId="5" fillId="0" borderId="0" xfId="91" applyFont="1">
      <alignment/>
      <protection/>
    </xf>
    <xf numFmtId="179" fontId="15" fillId="0" borderId="0" xfId="92" applyNumberFormat="1" applyFont="1" applyFill="1" applyAlignment="1">
      <alignment vertical="top"/>
      <protection locked="0"/>
    </xf>
    <xf numFmtId="0" fontId="15" fillId="0" borderId="0" xfId="92" applyFont="1" applyFill="1" applyAlignment="1">
      <alignment vertical="top"/>
      <protection locked="0"/>
    </xf>
    <xf numFmtId="49" fontId="15" fillId="0" borderId="0" xfId="92" applyNumberFormat="1" applyFont="1" applyFill="1" applyAlignment="1">
      <alignment horizontal="left" vertical="top"/>
      <protection locked="0"/>
    </xf>
    <xf numFmtId="179" fontId="15" fillId="0" borderId="4" xfId="92" applyNumberFormat="1" applyFont="1" applyFill="1" applyBorder="1" applyAlignment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 indent="1"/>
      <protection locked="0"/>
    </xf>
    <xf numFmtId="49" fontId="16" fillId="0" borderId="4" xfId="92" applyNumberFormat="1" applyFont="1" applyFill="1" applyBorder="1" applyAlignment="1">
      <alignment horizontal="left" vertical="center"/>
      <protection locked="0"/>
    </xf>
    <xf numFmtId="177" fontId="16" fillId="0" borderId="4" xfId="92" applyNumberFormat="1" applyFont="1" applyFill="1" applyBorder="1" applyAlignment="1">
      <alignment vertical="center"/>
      <protection locked="0"/>
    </xf>
    <xf numFmtId="0" fontId="9" fillId="0" borderId="0" xfId="91" applyFont="1" applyAlignment="1">
      <alignment horizontal="center"/>
      <protection/>
    </xf>
    <xf numFmtId="176" fontId="5" fillId="0" borderId="0" xfId="91" applyNumberFormat="1" applyFont="1" applyAlignment="1">
      <alignment horizontal="right" vertical="center"/>
      <protection/>
    </xf>
    <xf numFmtId="0" fontId="16" fillId="0" borderId="0" xfId="91" applyFont="1" applyBorder="1" applyAlignment="1">
      <alignment horizontal="center" vertical="center"/>
      <protection/>
    </xf>
    <xf numFmtId="0" fontId="16" fillId="0" borderId="0" xfId="91" applyFont="1" applyAlignment="1">
      <alignment horizontal="center" vertical="center"/>
      <protection/>
    </xf>
    <xf numFmtId="0" fontId="15" fillId="0" borderId="4" xfId="91" applyFont="1" applyBorder="1" applyAlignment="1">
      <alignment horizontal="left" vertical="center" indent="1"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0" fontId="16" fillId="0" borderId="0" xfId="91" applyFont="1" applyBorder="1">
      <alignment/>
      <protection/>
    </xf>
    <xf numFmtId="0" fontId="16" fillId="0" borderId="0" xfId="91" applyFont="1">
      <alignment/>
      <protection/>
    </xf>
    <xf numFmtId="1" fontId="16" fillId="0" borderId="4" xfId="91" applyNumberFormat="1" applyFont="1" applyBorder="1" applyAlignment="1" applyProtection="1">
      <alignment horizontal="center" vertical="center" wrapText="1"/>
      <protection locked="0"/>
    </xf>
    <xf numFmtId="49" fontId="22" fillId="0" borderId="4" xfId="92" applyNumberFormat="1" applyFont="1" applyFill="1" applyBorder="1" applyAlignment="1">
      <alignment horizontal="left" vertical="center" indent="1"/>
      <protection locked="0"/>
    </xf>
    <xf numFmtId="49" fontId="20" fillId="0" borderId="4" xfId="92" applyNumberFormat="1" applyFont="1" applyFill="1" applyBorder="1" applyAlignment="1">
      <alignment horizontal="center" vertical="center"/>
      <protection locked="0"/>
    </xf>
    <xf numFmtId="0" fontId="20" fillId="0" borderId="4" xfId="92" applyFont="1" applyFill="1" applyBorder="1" applyAlignment="1">
      <alignment horizontal="center" vertical="center"/>
      <protection locked="0"/>
    </xf>
    <xf numFmtId="179" fontId="20" fillId="0" borderId="4" xfId="92" applyNumberFormat="1" applyFont="1" applyFill="1" applyBorder="1" applyAlignment="1">
      <alignment horizontal="center" vertical="center"/>
      <protection locked="0"/>
    </xf>
    <xf numFmtId="0" fontId="19" fillId="0" borderId="0" xfId="92" applyFont="1" applyFill="1" applyAlignment="1">
      <alignment vertical="top"/>
      <protection locked="0"/>
    </xf>
    <xf numFmtId="0" fontId="19" fillId="0" borderId="0" xfId="77" applyFont="1" applyFill="1" applyAlignment="1">
      <alignment vertical="center" wrapText="1"/>
      <protection/>
    </xf>
    <xf numFmtId="179" fontId="19" fillId="0" borderId="0" xfId="92" applyNumberFormat="1" applyFont="1" applyFill="1" applyAlignment="1">
      <alignment vertical="top"/>
      <protection locked="0"/>
    </xf>
    <xf numFmtId="0" fontId="19" fillId="0" borderId="0" xfId="77" applyFont="1" applyFill="1" applyAlignment="1">
      <alignment horizontal="center" vertical="center" wrapText="1"/>
      <protection/>
    </xf>
    <xf numFmtId="0" fontId="15" fillId="0" borderId="0" xfId="93" applyFont="1" applyBorder="1" applyAlignment="1">
      <alignment horizontal="left" vertical="center"/>
      <protection/>
    </xf>
    <xf numFmtId="0" fontId="23" fillId="0" borderId="0" xfId="92" applyFont="1" applyFill="1" applyAlignment="1">
      <alignment vertical="top"/>
      <protection locked="0"/>
    </xf>
    <xf numFmtId="49" fontId="23" fillId="0" borderId="0" xfId="77" applyNumberFormat="1" applyFont="1" applyFill="1">
      <alignment/>
      <protection/>
    </xf>
    <xf numFmtId="2" fontId="23" fillId="0" borderId="0" xfId="77" applyNumberFormat="1" applyFont="1" applyFill="1">
      <alignment/>
      <protection/>
    </xf>
    <xf numFmtId="179" fontId="23" fillId="0" borderId="0" xfId="92" applyNumberFormat="1" applyFont="1" applyFill="1" applyAlignment="1">
      <alignment vertical="top"/>
      <protection locked="0"/>
    </xf>
    <xf numFmtId="179" fontId="15" fillId="0" borderId="0" xfId="92" applyNumberFormat="1" applyFont="1" applyFill="1" applyAlignment="1">
      <alignment horizontal="right" vertical="top"/>
      <protection locked="0"/>
    </xf>
    <xf numFmtId="49" fontId="16" fillId="0" borderId="4" xfId="92" applyNumberFormat="1" applyFont="1" applyFill="1" applyBorder="1" applyAlignment="1">
      <alignment horizontal="center" vertical="center"/>
      <protection locked="0"/>
    </xf>
    <xf numFmtId="0" fontId="16" fillId="0" borderId="4" xfId="92" applyFont="1" applyFill="1" applyBorder="1" applyAlignment="1">
      <alignment horizontal="center" vertical="center"/>
      <protection locked="0"/>
    </xf>
    <xf numFmtId="179" fontId="16" fillId="0" borderId="4" xfId="92" applyNumberFormat="1" applyFont="1" applyFill="1" applyBorder="1" applyAlignment="1">
      <alignment horizontal="center" vertical="center"/>
      <protection locked="0"/>
    </xf>
    <xf numFmtId="0" fontId="15" fillId="0" borderId="0" xfId="77" applyFont="1" applyFill="1" applyAlignment="1">
      <alignment vertical="center" wrapText="1"/>
      <protection/>
    </xf>
    <xf numFmtId="0" fontId="15" fillId="0" borderId="0" xfId="77" applyFont="1" applyFill="1" applyAlignment="1">
      <alignment horizontal="center" vertical="center" wrapText="1"/>
      <protection/>
    </xf>
    <xf numFmtId="0" fontId="16" fillId="0" borderId="4" xfId="92" applyFont="1" applyFill="1" applyBorder="1" applyAlignment="1">
      <alignment horizontal="left" vertical="center"/>
      <protection locked="0"/>
    </xf>
    <xf numFmtId="177" fontId="15" fillId="0" borderId="0" xfId="92" applyNumberFormat="1" applyFont="1" applyFill="1" applyAlignment="1">
      <alignment vertical="top"/>
      <protection locked="0"/>
    </xf>
    <xf numFmtId="181" fontId="15" fillId="0" borderId="0" xfId="92" applyNumberFormat="1" applyFont="1" applyFill="1" applyAlignment="1">
      <alignment vertical="top"/>
      <protection locked="0"/>
    </xf>
    <xf numFmtId="49" fontId="15" fillId="0" borderId="0" xfId="77" applyNumberFormat="1" applyFont="1" applyFill="1">
      <alignment/>
      <protection/>
    </xf>
    <xf numFmtId="2" fontId="15" fillId="0" borderId="0" xfId="77" applyNumberFormat="1" applyFont="1" applyFill="1">
      <alignment/>
      <protection/>
    </xf>
    <xf numFmtId="49" fontId="15" fillId="0" borderId="0" xfId="77" applyNumberFormat="1" applyFont="1" applyFill="1" applyAlignment="1" applyProtection="1">
      <alignment vertical="center"/>
      <protection locked="0"/>
    </xf>
    <xf numFmtId="2" fontId="15" fillId="0" borderId="0" xfId="77" applyNumberFormat="1" applyFont="1" applyFill="1" applyAlignment="1" applyProtection="1">
      <alignment vertical="center"/>
      <protection locked="0"/>
    </xf>
    <xf numFmtId="0" fontId="15" fillId="0" borderId="4" xfId="92" applyFont="1" applyFill="1" applyBorder="1" applyAlignment="1">
      <alignment horizontal="left" vertical="center" indent="2"/>
      <protection locked="0"/>
    </xf>
    <xf numFmtId="180" fontId="15" fillId="0" borderId="0" xfId="92" applyNumberFormat="1" applyFont="1" applyFill="1" applyAlignment="1">
      <alignment vertical="top"/>
      <protection locked="0"/>
    </xf>
    <xf numFmtId="177" fontId="23" fillId="0" borderId="0" xfId="92" applyNumberFormat="1" applyFont="1" applyFill="1" applyAlignment="1">
      <alignment vertical="top"/>
      <protection locked="0"/>
    </xf>
    <xf numFmtId="49" fontId="23" fillId="0" borderId="0" xfId="77" applyNumberFormat="1" applyFont="1" applyFill="1" applyAlignment="1" applyProtection="1">
      <alignment vertical="center"/>
      <protection locked="0"/>
    </xf>
    <xf numFmtId="2" fontId="23" fillId="0" borderId="0" xfId="77" applyNumberFormat="1" applyFont="1" applyFill="1" applyAlignment="1" applyProtection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/>
      <protection locked="0"/>
    </xf>
    <xf numFmtId="49" fontId="16" fillId="0" borderId="0" xfId="91" applyNumberFormat="1" applyFont="1" applyBorder="1" applyAlignment="1">
      <alignment horizontal="left" vertical="center"/>
      <protection/>
    </xf>
    <xf numFmtId="49" fontId="16" fillId="0" borderId="0" xfId="91" applyNumberFormat="1" applyFont="1" applyAlignment="1">
      <alignment horizontal="left" vertical="center"/>
      <protection/>
    </xf>
    <xf numFmtId="49" fontId="15" fillId="0" borderId="4" xfId="91" applyNumberFormat="1" applyFont="1" applyBorder="1" applyAlignment="1">
      <alignment horizontal="left" vertical="center" indent="1"/>
      <protection/>
    </xf>
    <xf numFmtId="49" fontId="15" fillId="0" borderId="0" xfId="91" applyNumberFormat="1" applyFont="1" applyBorder="1" applyAlignment="1">
      <alignment horizontal="left" indent="1"/>
      <protection/>
    </xf>
    <xf numFmtId="49" fontId="15" fillId="0" borderId="0" xfId="91" applyNumberFormat="1" applyFont="1" applyAlignment="1">
      <alignment horizontal="left" indent="1"/>
      <protection/>
    </xf>
    <xf numFmtId="49" fontId="15" fillId="0" borderId="0" xfId="77" applyNumberFormat="1" applyFont="1" applyFill="1" applyAlignment="1">
      <alignment horizontal="left"/>
      <protection/>
    </xf>
    <xf numFmtId="49" fontId="15" fillId="0" borderId="0" xfId="77" applyNumberFormat="1" applyFont="1" applyFill="1" applyAlignment="1" applyProtection="1">
      <alignment horizontal="left" vertical="center"/>
      <protection locked="0"/>
    </xf>
    <xf numFmtId="49" fontId="15" fillId="0" borderId="0" xfId="92" applyNumberFormat="1" applyFont="1" applyFill="1" applyAlignment="1">
      <alignment horizontal="left" vertical="top" indent="1"/>
      <protection locked="0"/>
    </xf>
    <xf numFmtId="49" fontId="15" fillId="0" borderId="0" xfId="77" applyNumberFormat="1" applyFont="1" applyFill="1" applyAlignment="1">
      <alignment horizontal="left" indent="1"/>
      <protection/>
    </xf>
    <xf numFmtId="49" fontId="15" fillId="0" borderId="0" xfId="77" applyNumberFormat="1" applyFont="1" applyFill="1" applyAlignment="1" applyProtection="1">
      <alignment horizontal="left" vertical="center" indent="1"/>
      <protection locked="0"/>
    </xf>
    <xf numFmtId="49" fontId="15" fillId="0" borderId="4" xfId="92" applyNumberFormat="1" applyFont="1" applyFill="1" applyBorder="1" applyAlignment="1">
      <alignment horizontal="left" vertical="center" indent="2"/>
      <protection locked="0"/>
    </xf>
    <xf numFmtId="49" fontId="15" fillId="0" borderId="0" xfId="92" applyNumberFormat="1" applyFont="1" applyFill="1" applyAlignment="1">
      <alignment horizontal="left" vertical="top" indent="2"/>
      <protection locked="0"/>
    </xf>
    <xf numFmtId="49" fontId="15" fillId="0" borderId="0" xfId="77" applyNumberFormat="1" applyFont="1" applyFill="1" applyAlignment="1">
      <alignment horizontal="left" indent="2"/>
      <protection/>
    </xf>
    <xf numFmtId="49" fontId="15" fillId="0" borderId="0" xfId="77" applyNumberFormat="1" applyFont="1" applyFill="1" applyAlignment="1" applyProtection="1">
      <alignment horizontal="left" vertical="center" indent="2"/>
      <protection locked="0"/>
    </xf>
    <xf numFmtId="49" fontId="22" fillId="0" borderId="4" xfId="92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79" fontId="15" fillId="0" borderId="0" xfId="77" applyNumberFormat="1" applyFont="1" applyFill="1" applyAlignment="1">
      <alignment horizontal="right" vertical="center"/>
      <protection/>
    </xf>
    <xf numFmtId="179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179" fontId="20" fillId="0" borderId="4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0" fontId="16" fillId="0" borderId="4" xfId="77" applyFont="1" applyFill="1" applyBorder="1" applyAlignment="1">
      <alignment horizontal="left" vertical="center"/>
      <protection/>
    </xf>
    <xf numFmtId="0" fontId="16" fillId="0" borderId="4" xfId="77" applyFont="1" applyFill="1" applyBorder="1" applyAlignment="1">
      <alignment vertical="center"/>
      <protection/>
    </xf>
    <xf numFmtId="179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15" fillId="0" borderId="4" xfId="77" applyFont="1" applyFill="1" applyBorder="1" applyAlignment="1">
      <alignment vertical="center"/>
      <protection/>
    </xf>
    <xf numFmtId="179" fontId="15" fillId="0" borderId="4" xfId="77" applyNumberFormat="1" applyFont="1" applyFill="1" applyBorder="1" applyAlignment="1">
      <alignment vertical="center"/>
      <protection/>
    </xf>
    <xf numFmtId="179" fontId="15" fillId="0" borderId="0" xfId="77" applyNumberFormat="1" applyFont="1" applyFill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6" fillId="0" borderId="0" xfId="77" applyNumberFormat="1" applyFont="1" applyFill="1" applyAlignment="1">
      <alignment horizontal="left" vertical="center"/>
      <protection/>
    </xf>
    <xf numFmtId="49" fontId="15" fillId="0" borderId="4" xfId="77" applyNumberFormat="1" applyFont="1" applyFill="1" applyBorder="1" applyAlignment="1">
      <alignment horizontal="left" vertical="center" indent="1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179" fontId="16" fillId="0" borderId="4" xfId="77" applyNumberFormat="1" applyFont="1" applyFill="1" applyBorder="1" applyAlignment="1">
      <alignment horizontal="center" vertical="center"/>
      <protection/>
    </xf>
    <xf numFmtId="0" fontId="24" fillId="0" borderId="0" xfId="93" applyFont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 indent="1"/>
      <protection/>
    </xf>
    <xf numFmtId="0" fontId="16" fillId="0" borderId="4" xfId="92" applyFont="1" applyFill="1" applyBorder="1" applyAlignment="1">
      <alignment horizontal="left" vertical="center" wrapText="1" indent="1"/>
      <protection locked="0"/>
    </xf>
    <xf numFmtId="49" fontId="16" fillId="0" borderId="4" xfId="92" applyNumberFormat="1" applyFont="1" applyFill="1" applyBorder="1" applyAlignment="1">
      <alignment horizontal="left" vertical="center" indent="1"/>
      <protection locked="0"/>
    </xf>
    <xf numFmtId="49" fontId="22" fillId="0" borderId="4" xfId="92" applyNumberFormat="1" applyFont="1" applyFill="1" applyBorder="1" applyAlignment="1">
      <alignment horizontal="left" vertical="center" wrapText="1" indent="1"/>
      <protection locked="0"/>
    </xf>
    <xf numFmtId="49" fontId="15" fillId="0" borderId="4" xfId="92" applyNumberFormat="1" applyFont="1" applyFill="1" applyBorder="1" applyAlignment="1">
      <alignment horizontal="left" vertical="center" wrapText="1" indent="1"/>
      <protection locked="0"/>
    </xf>
    <xf numFmtId="179" fontId="29" fillId="0" borderId="0" xfId="92" applyNumberFormat="1" applyFont="1" applyFill="1" applyAlignment="1">
      <alignment horizontal="right" vertical="top"/>
      <protection locked="0"/>
    </xf>
    <xf numFmtId="0" fontId="16" fillId="0" borderId="0" xfId="92" applyFont="1" applyFill="1" applyAlignment="1">
      <alignment vertical="top"/>
      <protection locked="0"/>
    </xf>
    <xf numFmtId="0" fontId="30" fillId="0" borderId="0" xfId="92" applyFont="1" applyFill="1" applyAlignment="1">
      <alignment vertical="top"/>
      <protection locked="0"/>
    </xf>
    <xf numFmtId="0" fontId="30" fillId="0" borderId="0" xfId="77" applyFont="1" applyFill="1" applyAlignment="1">
      <alignment vertical="center" wrapText="1"/>
      <protection/>
    </xf>
    <xf numFmtId="179" fontId="30" fillId="0" borderId="0" xfId="92" applyNumberFormat="1" applyFont="1" applyFill="1" applyAlignment="1">
      <alignment vertical="top"/>
      <protection locked="0"/>
    </xf>
    <xf numFmtId="0" fontId="30" fillId="0" borderId="0" xfId="77" applyFont="1" applyFill="1" applyAlignment="1">
      <alignment horizontal="center" vertical="center" wrapText="1"/>
      <protection/>
    </xf>
    <xf numFmtId="49" fontId="15" fillId="0" borderId="4" xfId="92" applyNumberFormat="1" applyFont="1" applyFill="1" applyBorder="1" applyAlignment="1">
      <alignment horizontal="center" vertical="center"/>
      <protection locked="0"/>
    </xf>
    <xf numFmtId="181" fontId="23" fillId="0" borderId="0" xfId="92" applyNumberFormat="1" applyFont="1" applyFill="1" applyAlignment="1">
      <alignment vertical="top"/>
      <protection locked="0"/>
    </xf>
    <xf numFmtId="0" fontId="23" fillId="0" borderId="0" xfId="77" applyFont="1" applyFill="1" applyAlignment="1">
      <alignment vertical="center" wrapText="1"/>
      <protection/>
    </xf>
    <xf numFmtId="0" fontId="23" fillId="0" borderId="0" xfId="77" applyFont="1" applyFill="1" applyAlignment="1">
      <alignment horizontal="center" vertical="center" wrapText="1"/>
      <protection/>
    </xf>
    <xf numFmtId="177" fontId="15" fillId="0" borderId="4" xfId="92" applyNumberFormat="1" applyFont="1" applyFill="1" applyBorder="1" applyAlignment="1">
      <alignment vertical="center"/>
      <protection locked="0"/>
    </xf>
    <xf numFmtId="179" fontId="15" fillId="0" borderId="4" xfId="92" applyNumberFormat="1" applyFont="1" applyFill="1" applyBorder="1" applyAlignment="1">
      <alignment horizontal="left" vertical="center" indent="1"/>
      <protection locked="0"/>
    </xf>
    <xf numFmtId="177" fontId="15" fillId="0" borderId="0" xfId="92" applyNumberFormat="1" applyFont="1" applyFill="1" applyAlignment="1">
      <alignment horizontal="left" vertical="top" indent="1"/>
      <protection locked="0"/>
    </xf>
    <xf numFmtId="0" fontId="15" fillId="0" borderId="0" xfId="92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>
      <alignment horizontal="left" indent="1"/>
      <protection/>
    </xf>
    <xf numFmtId="179" fontId="15" fillId="0" borderId="0" xfId="92" applyNumberFormat="1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 applyProtection="1">
      <alignment horizontal="left" vertical="center" indent="1"/>
      <protection locked="0"/>
    </xf>
    <xf numFmtId="179" fontId="15" fillId="0" borderId="4" xfId="92" applyNumberFormat="1" applyFont="1" applyFill="1" applyBorder="1" applyAlignment="1">
      <alignment horizontal="left" vertical="center" indent="2"/>
      <protection locked="0"/>
    </xf>
    <xf numFmtId="177" fontId="15" fillId="0" borderId="0" xfId="92" applyNumberFormat="1" applyFont="1" applyFill="1" applyAlignment="1">
      <alignment horizontal="left" vertical="top" indent="2"/>
      <protection locked="0"/>
    </xf>
    <xf numFmtId="0" fontId="15" fillId="0" borderId="0" xfId="92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>
      <alignment horizontal="left" indent="2"/>
      <protection/>
    </xf>
    <xf numFmtId="179" fontId="15" fillId="0" borderId="0" xfId="92" applyNumberFormat="1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 applyProtection="1">
      <alignment horizontal="left" vertical="center" indent="2"/>
      <protection locked="0"/>
    </xf>
    <xf numFmtId="49" fontId="16" fillId="0" borderId="4" xfId="77" applyNumberFormat="1" applyFont="1" applyFill="1" applyBorder="1" applyAlignment="1">
      <alignment horizontal="left" vertical="center" indent="1"/>
      <protection/>
    </xf>
    <xf numFmtId="49" fontId="16" fillId="0" borderId="0" xfId="77" applyNumberFormat="1" applyFont="1" applyFill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 indent="2"/>
      <protection/>
    </xf>
    <xf numFmtId="179" fontId="15" fillId="0" borderId="4" xfId="77" applyNumberFormat="1" applyFont="1" applyFill="1" applyBorder="1" applyAlignment="1">
      <alignment horizontal="left" vertical="center" indent="2"/>
      <protection/>
    </xf>
    <xf numFmtId="0" fontId="15" fillId="0" borderId="0" xfId="77" applyFont="1" applyFill="1" applyAlignment="1">
      <alignment horizontal="left" vertical="center" indent="2"/>
      <protection/>
    </xf>
    <xf numFmtId="179" fontId="15" fillId="0" borderId="0" xfId="77" applyNumberFormat="1" applyFont="1" applyFill="1" applyAlignment="1">
      <alignment horizontal="left" vertical="center" indent="2"/>
      <protection/>
    </xf>
    <xf numFmtId="49" fontId="23" fillId="0" borderId="0" xfId="92" applyNumberFormat="1" applyFont="1" applyFill="1" applyAlignment="1">
      <alignment horizontal="left" vertical="top" indent="1"/>
      <protection locked="0"/>
    </xf>
    <xf numFmtId="49" fontId="23" fillId="0" borderId="0" xfId="77" applyNumberFormat="1" applyFont="1" applyFill="1" applyAlignment="1">
      <alignment horizontal="left" indent="1"/>
      <protection/>
    </xf>
    <xf numFmtId="49" fontId="23" fillId="0" borderId="0" xfId="77" applyNumberFormat="1" applyFont="1" applyFill="1" applyAlignment="1" applyProtection="1">
      <alignment horizontal="left" vertical="center" indent="1"/>
      <protection locked="0"/>
    </xf>
    <xf numFmtId="49" fontId="23" fillId="0" borderId="0" xfId="92" applyNumberFormat="1" applyFont="1" applyFill="1" applyAlignment="1">
      <alignment horizontal="left" vertical="top" indent="2"/>
      <protection locked="0"/>
    </xf>
    <xf numFmtId="49" fontId="23" fillId="0" borderId="0" xfId="77" applyNumberFormat="1" applyFont="1" applyFill="1" applyAlignment="1">
      <alignment horizontal="left" indent="2"/>
      <protection/>
    </xf>
    <xf numFmtId="49" fontId="23" fillId="0" borderId="0" xfId="77" applyNumberFormat="1" applyFont="1" applyFill="1" applyAlignment="1" applyProtection="1">
      <alignment horizontal="left" vertical="center" indent="2"/>
      <protection locked="0"/>
    </xf>
    <xf numFmtId="180" fontId="23" fillId="0" borderId="0" xfId="92" applyNumberFormat="1" applyFont="1" applyFill="1" applyAlignment="1">
      <alignment vertical="top"/>
      <protection locked="0"/>
    </xf>
    <xf numFmtId="179" fontId="15" fillId="0" borderId="0" xfId="92" applyNumberFormat="1" applyFont="1" applyFill="1" applyAlignment="1">
      <alignment horizontal="right" vertical="center"/>
      <protection locked="0"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22" fillId="0" borderId="4" xfId="77" applyFont="1" applyFill="1" applyBorder="1" applyAlignment="1">
      <alignment horizontal="left" vertical="center" indent="2"/>
      <protection/>
    </xf>
    <xf numFmtId="49" fontId="21" fillId="0" borderId="4" xfId="92" applyNumberFormat="1" applyFont="1" applyFill="1" applyBorder="1" applyAlignment="1">
      <alignment horizontal="left" vertical="center" indent="1"/>
      <protection locked="0"/>
    </xf>
    <xf numFmtId="1" fontId="20" fillId="0" borderId="4" xfId="91" applyNumberFormat="1" applyFont="1" applyBorder="1" applyAlignment="1" applyProtection="1">
      <alignment horizontal="center" vertical="center" wrapText="1"/>
      <protection locked="0"/>
    </xf>
    <xf numFmtId="0" fontId="20" fillId="0" borderId="4" xfId="91" applyFont="1" applyBorder="1" applyAlignment="1">
      <alignment horizontal="center" vertical="center"/>
      <protection/>
    </xf>
    <xf numFmtId="0" fontId="16" fillId="0" borderId="11" xfId="77" applyFont="1" applyFill="1" applyBorder="1" applyAlignment="1">
      <alignment horizontal="center" vertical="center"/>
      <protection/>
    </xf>
    <xf numFmtId="0" fontId="21" fillId="0" borderId="11" xfId="92" applyFont="1" applyFill="1" applyBorder="1" applyAlignment="1">
      <alignment horizontal="center" vertical="center"/>
      <protection locked="0"/>
    </xf>
    <xf numFmtId="0" fontId="24" fillId="0" borderId="0" xfId="93" applyFont="1" applyBorder="1" applyAlignment="1">
      <alignment horizontal="left" vertical="center" wrapText="1"/>
      <protection/>
    </xf>
    <xf numFmtId="0" fontId="5" fillId="0" borderId="0" xfId="91" applyFont="1" applyAlignment="1">
      <alignment wrapText="1"/>
      <protection/>
    </xf>
    <xf numFmtId="49" fontId="7" fillId="0" borderId="0" xfId="91" applyNumberFormat="1" applyFont="1" applyAlignment="1">
      <alignment horizontal="centerContinuous" vertical="center" wrapText="1"/>
      <protection/>
    </xf>
    <xf numFmtId="49" fontId="6" fillId="0" borderId="0" xfId="91" applyNumberFormat="1" applyFont="1" applyAlignment="1">
      <alignment horizontal="centerContinuous" vertical="center" wrapText="1"/>
      <protection/>
    </xf>
    <xf numFmtId="0" fontId="16" fillId="0" borderId="0" xfId="91" applyFont="1" applyAlignment="1">
      <alignment horizontal="center" wrapText="1"/>
      <protection/>
    </xf>
    <xf numFmtId="0" fontId="15" fillId="0" borderId="0" xfId="91" applyFont="1" applyAlignment="1">
      <alignment wrapText="1"/>
      <protection/>
    </xf>
    <xf numFmtId="0" fontId="20" fillId="0" borderId="4" xfId="91" applyFont="1" applyBorder="1" applyAlignment="1">
      <alignment horizontal="center" vertical="center" wrapText="1"/>
      <protection/>
    </xf>
    <xf numFmtId="0" fontId="20" fillId="0" borderId="0" xfId="91" applyFont="1" applyBorder="1" applyAlignment="1">
      <alignment horizontal="center" vertical="center" wrapText="1"/>
      <protection/>
    </xf>
    <xf numFmtId="0" fontId="20" fillId="0" borderId="0" xfId="91" applyFont="1" applyAlignment="1">
      <alignment horizontal="center" vertical="center" wrapText="1"/>
      <protection/>
    </xf>
    <xf numFmtId="177" fontId="15" fillId="0" borderId="4" xfId="91" applyNumberFormat="1" applyFont="1" applyFill="1" applyBorder="1" applyAlignment="1">
      <alignment horizontal="right" vertical="center" wrapText="1"/>
      <protection/>
    </xf>
    <xf numFmtId="0" fontId="16" fillId="0" borderId="0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center" vertical="center" wrapText="1"/>
      <protection/>
    </xf>
    <xf numFmtId="0" fontId="15" fillId="0" borderId="0" xfId="91" applyFont="1" applyBorder="1" applyAlignment="1">
      <alignment wrapText="1"/>
      <protection/>
    </xf>
    <xf numFmtId="0" fontId="16" fillId="0" borderId="4" xfId="91" applyFont="1" applyBorder="1" applyAlignment="1">
      <alignment horizontal="center" vertical="center" wrapText="1"/>
      <protection/>
    </xf>
    <xf numFmtId="177" fontId="15" fillId="0" borderId="4" xfId="91" applyNumberFormat="1" applyFont="1" applyBorder="1" applyAlignment="1">
      <alignment horizontal="right" vertical="center" wrapText="1"/>
      <protection/>
    </xf>
    <xf numFmtId="0" fontId="16" fillId="0" borderId="0" xfId="91" applyFont="1" applyBorder="1" applyAlignment="1">
      <alignment wrapText="1"/>
      <protection/>
    </xf>
    <xf numFmtId="0" fontId="16" fillId="0" borderId="0" xfId="91" applyFont="1" applyAlignment="1">
      <alignment wrapText="1"/>
      <protection/>
    </xf>
    <xf numFmtId="49" fontId="21" fillId="0" borderId="4" xfId="92" applyNumberFormat="1" applyFont="1" applyFill="1" applyBorder="1" applyAlignment="1">
      <alignment horizontal="left" vertical="center"/>
      <protection locked="0"/>
    </xf>
    <xf numFmtId="49" fontId="21" fillId="0" borderId="4" xfId="92" applyNumberFormat="1" applyFont="1" applyFill="1" applyBorder="1" applyAlignment="1">
      <alignment horizontal="left" vertical="center" wrapText="1" indent="1"/>
      <protection locked="0"/>
    </xf>
    <xf numFmtId="49" fontId="21" fillId="0" borderId="4" xfId="91" applyNumberFormat="1" applyFont="1" applyBorder="1" applyAlignment="1">
      <alignment horizontal="left" vertical="center"/>
      <protection/>
    </xf>
    <xf numFmtId="49" fontId="31" fillId="0" borderId="4" xfId="91" applyNumberFormat="1" applyFont="1" applyFill="1" applyBorder="1" applyAlignment="1">
      <alignment horizontal="left" vertical="center"/>
      <protection/>
    </xf>
    <xf numFmtId="49" fontId="22" fillId="0" borderId="4" xfId="91" applyNumberFormat="1" applyFont="1" applyFill="1" applyBorder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/>
      <protection/>
    </xf>
    <xf numFmtId="0" fontId="15" fillId="0" borderId="0" xfId="93" applyFont="1" applyBorder="1" applyAlignment="1">
      <alignment horizontal="left" vertical="center" wrapText="1"/>
      <protection/>
    </xf>
    <xf numFmtId="0" fontId="16" fillId="0" borderId="11" xfId="91" applyFont="1" applyBorder="1" applyAlignment="1">
      <alignment horizontal="center" vertical="center"/>
      <protection/>
    </xf>
    <xf numFmtId="0" fontId="1" fillId="0" borderId="4" xfId="89" applyFont="1" applyBorder="1" applyAlignment="1">
      <alignment horizontal="center" vertical="center" shrinkToFit="1"/>
      <protection/>
    </xf>
    <xf numFmtId="0" fontId="1" fillId="0" borderId="4" xfId="89" applyFont="1" applyBorder="1" applyAlignment="1">
      <alignment horizontal="left" vertical="center" shrinkToFit="1"/>
      <protection/>
    </xf>
    <xf numFmtId="0" fontId="1" fillId="0" borderId="4" xfId="89" applyBorder="1" applyAlignment="1">
      <alignment horizontal="left" vertical="center"/>
      <protection/>
    </xf>
    <xf numFmtId="0" fontId="1" fillId="0" borderId="12" xfId="89" applyFont="1" applyBorder="1" applyAlignment="1">
      <alignment horizontal="left" vertical="center" indent="1" shrinkToFit="1"/>
      <protection/>
    </xf>
    <xf numFmtId="0" fontId="1" fillId="0" borderId="12" xfId="89" applyFont="1" applyBorder="1" applyAlignment="1">
      <alignment vertical="center" shrinkToFit="1"/>
      <protection/>
    </xf>
    <xf numFmtId="0" fontId="1" fillId="0" borderId="13" xfId="89" applyBorder="1" applyAlignment="1">
      <alignment horizontal="left" vertical="center"/>
      <protection/>
    </xf>
    <xf numFmtId="0" fontId="1" fillId="0" borderId="13" xfId="89" applyFont="1" applyBorder="1" applyAlignment="1">
      <alignment vertical="center" shrinkToFit="1"/>
      <protection/>
    </xf>
    <xf numFmtId="0" fontId="32" fillId="0" borderId="4" xfId="89" applyFont="1" applyBorder="1" applyAlignment="1">
      <alignment horizontal="left" vertical="center"/>
      <protection/>
    </xf>
    <xf numFmtId="0" fontId="32" fillId="0" borderId="13" xfId="89" applyFont="1" applyBorder="1" applyAlignment="1">
      <alignment horizontal="left" vertical="center"/>
      <protection/>
    </xf>
    <xf numFmtId="0" fontId="32" fillId="0" borderId="12" xfId="89" applyFont="1" applyBorder="1" applyAlignment="1">
      <alignment vertical="center" shrinkToFit="1"/>
      <protection/>
    </xf>
    <xf numFmtId="0" fontId="1" fillId="0" borderId="4" xfId="89" applyFont="1" applyBorder="1" applyAlignment="1">
      <alignment horizontal="left" vertical="center" indent="1" shrinkToFit="1"/>
      <protection/>
    </xf>
    <xf numFmtId="0" fontId="35" fillId="0" borderId="4" xfId="89" applyFont="1" applyBorder="1" applyAlignment="1">
      <alignment horizontal="left"/>
      <protection/>
    </xf>
    <xf numFmtId="0" fontId="34" fillId="0" borderId="4" xfId="89" applyFont="1" applyBorder="1" applyAlignment="1">
      <alignment horizontal="left"/>
      <protection/>
    </xf>
    <xf numFmtId="0" fontId="33" fillId="0" borderId="4" xfId="89" applyFont="1" applyBorder="1" applyAlignment="1">
      <alignment horizontal="left"/>
      <protection/>
    </xf>
    <xf numFmtId="0" fontId="1" fillId="0" borderId="13" xfId="89" applyFont="1" applyBorder="1" applyAlignment="1">
      <alignment horizontal="left" vertical="center"/>
      <protection/>
    </xf>
    <xf numFmtId="0" fontId="1" fillId="0" borderId="4" xfId="89" applyFont="1" applyBorder="1" applyAlignment="1">
      <alignment horizontal="left" vertical="center"/>
      <protection/>
    </xf>
    <xf numFmtId="0" fontId="15" fillId="0" borderId="4" xfId="92" applyNumberFormat="1" applyFont="1" applyFill="1" applyBorder="1" applyAlignment="1">
      <alignment horizontal="center" vertical="center"/>
      <protection locked="0"/>
    </xf>
    <xf numFmtId="183" fontId="16" fillId="0" borderId="4" xfId="92" applyNumberFormat="1" applyFont="1" applyFill="1" applyBorder="1" applyAlignment="1">
      <alignment horizontal="center" vertical="center"/>
      <protection locked="0"/>
    </xf>
    <xf numFmtId="49" fontId="22" fillId="0" borderId="4" xfId="77" applyNumberFormat="1" applyFont="1" applyFill="1" applyBorder="1" applyAlignment="1">
      <alignment vertical="center"/>
      <protection/>
    </xf>
    <xf numFmtId="49" fontId="13" fillId="0" borderId="4" xfId="77" applyNumberFormat="1" applyFont="1" applyFill="1" applyBorder="1" applyAlignment="1">
      <alignment vertical="center"/>
      <protection/>
    </xf>
    <xf numFmtId="0" fontId="16" fillId="0" borderId="4" xfId="77" applyNumberFormat="1" applyFont="1" applyFill="1" applyBorder="1" applyAlignment="1">
      <alignment horizontal="center" vertical="center"/>
      <protection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5" fillId="0" borderId="0" xfId="77" applyNumberFormat="1" applyFont="1" applyFill="1" applyAlignment="1">
      <alignment horizontal="center" vertical="center"/>
      <protection/>
    </xf>
    <xf numFmtId="0" fontId="15" fillId="0" borderId="0" xfId="77" applyNumberFormat="1" applyFont="1" applyFill="1" applyAlignment="1">
      <alignment horizontal="center" vertical="center"/>
      <protection/>
    </xf>
    <xf numFmtId="49" fontId="16" fillId="0" borderId="4" xfId="91" applyNumberFormat="1" applyFont="1" applyFill="1" applyBorder="1" applyAlignment="1">
      <alignment horizontal="center" vertical="center"/>
      <protection/>
    </xf>
    <xf numFmtId="49" fontId="15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Fill="1" applyBorder="1" applyAlignment="1">
      <alignment horizontal="center" vertical="center"/>
      <protection/>
    </xf>
    <xf numFmtId="177" fontId="16" fillId="0" borderId="4" xfId="91" applyNumberFormat="1" applyFont="1" applyFill="1" applyBorder="1" applyAlignment="1">
      <alignment horizontal="center" vertical="center"/>
      <protection/>
    </xf>
    <xf numFmtId="177" fontId="16" fillId="0" borderId="4" xfId="91" applyNumberFormat="1" applyFont="1" applyBorder="1" applyAlignment="1">
      <alignment horizontal="center" vertical="center"/>
      <protection/>
    </xf>
    <xf numFmtId="49" fontId="15" fillId="0" borderId="4" xfId="77" applyNumberFormat="1" applyFont="1" applyFill="1" applyBorder="1" applyAlignment="1">
      <alignment horizontal="left" vertical="center"/>
      <protection/>
    </xf>
    <xf numFmtId="0" fontId="34" fillId="0" borderId="4" xfId="89" applyFont="1" applyBorder="1" applyAlignment="1">
      <alignment horizontal="center" wrapText="1"/>
      <protection/>
    </xf>
    <xf numFmtId="0" fontId="34" fillId="0" borderId="4" xfId="89" applyFont="1" applyBorder="1" applyAlignment="1">
      <alignment horizontal="left" wrapText="1"/>
      <protection/>
    </xf>
    <xf numFmtId="0" fontId="34" fillId="0" borderId="4" xfId="89" applyNumberFormat="1" applyFont="1" applyBorder="1" applyAlignment="1">
      <alignment horizontal="center" wrapText="1"/>
      <protection/>
    </xf>
    <xf numFmtId="49" fontId="22" fillId="0" borderId="4" xfId="92" applyNumberFormat="1" applyFont="1" applyFill="1" applyBorder="1" applyAlignment="1">
      <alignment horizontal="center" vertical="center"/>
      <protection locked="0"/>
    </xf>
    <xf numFmtId="49" fontId="15" fillId="0" borderId="4" xfId="77" applyNumberFormat="1" applyFont="1" applyFill="1" applyBorder="1" applyAlignment="1">
      <alignment horizontal="center" vertical="center"/>
      <protection/>
    </xf>
    <xf numFmtId="177" fontId="13" fillId="0" borderId="4" xfId="91" applyNumberFormat="1" applyFont="1" applyFill="1" applyBorder="1" applyAlignment="1">
      <alignment horizontal="center" vertical="center" wrapText="1"/>
      <protection/>
    </xf>
    <xf numFmtId="181" fontId="15" fillId="0" borderId="4" xfId="91" applyNumberFormat="1" applyFont="1" applyFill="1" applyBorder="1" applyAlignment="1">
      <alignment horizontal="center" vertical="center" wrapText="1"/>
      <protection/>
    </xf>
    <xf numFmtId="181" fontId="15" fillId="0" borderId="4" xfId="91" applyNumberFormat="1" applyFont="1" applyBorder="1" applyAlignment="1">
      <alignment horizontal="center" vertical="center" wrapText="1"/>
      <protection/>
    </xf>
    <xf numFmtId="177" fontId="15" fillId="0" borderId="4" xfId="91" applyNumberFormat="1" applyFont="1" applyBorder="1" applyAlignment="1">
      <alignment horizontal="center" vertical="center" wrapText="1"/>
      <protection/>
    </xf>
    <xf numFmtId="49" fontId="7" fillId="0" borderId="0" xfId="91" applyNumberFormat="1" applyFont="1" applyAlignment="1">
      <alignment horizontal="center" vertical="center"/>
      <protection/>
    </xf>
    <xf numFmtId="0" fontId="7" fillId="0" borderId="0" xfId="92" applyFont="1" applyFill="1" applyAlignment="1">
      <alignment horizontal="center" vertical="top"/>
      <protection locked="0"/>
    </xf>
    <xf numFmtId="179" fontId="6" fillId="0" borderId="0" xfId="92" applyNumberFormat="1" applyFont="1" applyFill="1" applyAlignment="1">
      <alignment horizontal="center" vertical="top"/>
      <protection locked="0"/>
    </xf>
    <xf numFmtId="0" fontId="6" fillId="0" borderId="0" xfId="92" applyFont="1" applyFill="1" applyAlignment="1">
      <alignment horizontal="center" vertical="top"/>
      <protection locked="0"/>
    </xf>
    <xf numFmtId="0" fontId="16" fillId="0" borderId="11" xfId="92" applyFont="1" applyFill="1" applyBorder="1" applyAlignment="1">
      <alignment horizontal="center" vertical="center"/>
      <protection locked="0"/>
    </xf>
    <xf numFmtId="0" fontId="16" fillId="0" borderId="14" xfId="92" applyFont="1" applyFill="1" applyBorder="1" applyAlignment="1">
      <alignment horizontal="center" vertical="center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7" fillId="0" borderId="0" xfId="92" applyFont="1" applyFill="1" applyAlignment="1">
      <alignment horizontal="center" vertical="center" wrapText="1"/>
      <protection locked="0"/>
    </xf>
    <xf numFmtId="0" fontId="6" fillId="0" borderId="0" xfId="92" applyFont="1" applyFill="1" applyAlignment="1">
      <alignment horizontal="center" vertical="center"/>
      <protection locked="0"/>
    </xf>
    <xf numFmtId="0" fontId="21" fillId="0" borderId="11" xfId="92" applyFont="1" applyFill="1" applyBorder="1" applyAlignment="1">
      <alignment horizontal="center" vertical="center"/>
      <protection locked="0"/>
    </xf>
    <xf numFmtId="0" fontId="16" fillId="0" borderId="11" xfId="77" applyFont="1" applyFill="1" applyBorder="1" applyAlignment="1">
      <alignment horizontal="center" vertical="center"/>
      <protection/>
    </xf>
    <xf numFmtId="0" fontId="16" fillId="0" borderId="14" xfId="77" applyFont="1" applyFill="1" applyBorder="1" applyAlignment="1">
      <alignment horizontal="center" vertical="center"/>
      <protection/>
    </xf>
    <xf numFmtId="2" fontId="3" fillId="0" borderId="4" xfId="0" applyNumberFormat="1" applyFont="1" applyBorder="1" applyAlignment="1" applyProtection="1">
      <alignment horizontal="center" vertical="center"/>
      <protection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" xfId="92" applyNumberFormat="1" applyFont="1" applyFill="1" applyBorder="1" applyAlignment="1">
      <alignment horizontal="center" vertical="center"/>
      <protection locked="0"/>
    </xf>
  </cellXfs>
  <cellStyles count="116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7" xfId="89"/>
    <cellStyle name="常规 8" xfId="90"/>
    <cellStyle name="常规_2013.1.人代会报告附表" xfId="91"/>
    <cellStyle name="常规_功能分类1212zhangl" xfId="92"/>
    <cellStyle name="常规_人代会报告附表（定）曹铂0103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普通_97-917" xfId="103"/>
    <cellStyle name="千分位[0]_BT (2)" xfId="104"/>
    <cellStyle name="千分位_97-917" xfId="105"/>
    <cellStyle name="千位[0]_1" xfId="106"/>
    <cellStyle name="千位_1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数字" xfId="119"/>
    <cellStyle name="未定义" xfId="120"/>
    <cellStyle name="小数" xfId="121"/>
    <cellStyle name="样式 1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PageLayoutView="0" workbookViewId="0" topLeftCell="A10">
      <selection activeCell="B7" sqref="B7"/>
    </sheetView>
  </sheetViews>
  <sheetFormatPr defaultColWidth="0" defaultRowHeight="15"/>
  <cols>
    <col min="1" max="2" width="33.421875" style="1" customWidth="1"/>
    <col min="3" max="3" width="8.00390625" style="1" bestFit="1" customWidth="1"/>
    <col min="4" max="4" width="7.8515625" style="1" bestFit="1" customWidth="1"/>
    <col min="5" max="5" width="8.421875" style="1" hidden="1" customWidth="1"/>
    <col min="6" max="6" width="7.8515625" style="1" hidden="1" customWidth="1"/>
    <col min="7" max="254" width="7.8515625" style="1" customWidth="1"/>
    <col min="255" max="255" width="35.7109375" style="1" customWidth="1"/>
    <col min="256" max="16384" width="0" style="1" hidden="1" customWidth="1"/>
  </cols>
  <sheetData>
    <row r="1" spans="1:2" ht="18" customHeight="1">
      <c r="A1" s="27" t="s">
        <v>167</v>
      </c>
      <c r="B1" s="86"/>
    </row>
    <row r="2" spans="1:2" ht="39.75" customHeight="1">
      <c r="A2" s="201" t="s">
        <v>164</v>
      </c>
      <c r="B2" s="201"/>
    </row>
    <row r="3" spans="1:2" ht="18.75" customHeight="1">
      <c r="A3" s="9"/>
      <c r="B3" s="10" t="s">
        <v>21</v>
      </c>
    </row>
    <row r="4" spans="1:3" s="12" customFormat="1" ht="48" customHeight="1">
      <c r="A4" s="133" t="s">
        <v>124</v>
      </c>
      <c r="B4" s="18" t="s">
        <v>166</v>
      </c>
      <c r="C4" s="11"/>
    </row>
    <row r="5" spans="1:3" s="52" customFormat="1" ht="48" customHeight="1">
      <c r="A5" s="155" t="s">
        <v>134</v>
      </c>
      <c r="B5" s="186" t="s">
        <v>265</v>
      </c>
      <c r="C5" s="51"/>
    </row>
    <row r="6" spans="1:5" s="55" customFormat="1" ht="48" customHeight="1">
      <c r="A6" s="53" t="s">
        <v>135</v>
      </c>
      <c r="B6" s="187"/>
      <c r="C6" s="54"/>
      <c r="E6" s="55">
        <v>988753</v>
      </c>
    </row>
    <row r="7" spans="1:5" s="15" customFormat="1" ht="48" customHeight="1">
      <c r="A7" s="13" t="s">
        <v>0</v>
      </c>
      <c r="B7" s="188"/>
      <c r="C7" s="14"/>
      <c r="E7" s="15">
        <v>822672</v>
      </c>
    </row>
    <row r="8" spans="1:3" s="12" customFormat="1" ht="48" customHeight="1">
      <c r="A8" s="156" t="s">
        <v>136</v>
      </c>
      <c r="B8" s="189"/>
      <c r="C8" s="11"/>
    </row>
    <row r="9" spans="1:5" s="15" customFormat="1" ht="48" customHeight="1">
      <c r="A9" s="157" t="s">
        <v>137</v>
      </c>
      <c r="B9" s="188"/>
      <c r="C9" s="14"/>
      <c r="E9" s="15">
        <v>988753</v>
      </c>
    </row>
    <row r="10" spans="1:5" s="15" customFormat="1" ht="48" customHeight="1">
      <c r="A10" s="13" t="s">
        <v>0</v>
      </c>
      <c r="B10" s="188"/>
      <c r="C10" s="14"/>
      <c r="E10" s="15">
        <v>822672</v>
      </c>
    </row>
    <row r="11" spans="1:3" s="17" customFormat="1" ht="57" customHeight="1">
      <c r="A11" s="161" t="s">
        <v>45</v>
      </c>
      <c r="B11" s="190">
        <v>0</v>
      </c>
      <c r="C11" s="16"/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173</v>
      </c>
      <c r="B1" s="27"/>
    </row>
    <row r="2" spans="1:8" ht="51.75" customHeight="1">
      <c r="A2" s="210" t="s">
        <v>152</v>
      </c>
      <c r="B2" s="211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5" t="s">
        <v>272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4">
      <selection activeCell="B3" sqref="B3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174</v>
      </c>
      <c r="B1" s="136"/>
    </row>
    <row r="2" spans="1:2" ht="39.75" customHeight="1">
      <c r="A2" s="138" t="s">
        <v>156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50"/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3.28125" style="66" customWidth="1"/>
    <col min="2" max="2" width="33.28125" style="68" customWidth="1"/>
    <col min="3" max="16384" width="9.00390625" style="66" customWidth="1"/>
  </cols>
  <sheetData>
    <row r="1" ht="21" customHeight="1">
      <c r="A1" s="69" t="s">
        <v>175</v>
      </c>
    </row>
    <row r="2" spans="1:2" ht="24.75" customHeight="1">
      <c r="A2" s="207" t="s">
        <v>157</v>
      </c>
      <c r="B2" s="207"/>
    </row>
    <row r="3" s="69" customFormat="1" ht="24" customHeight="1">
      <c r="B3" s="67" t="s">
        <v>62</v>
      </c>
    </row>
    <row r="4" spans="1:2" s="72" customFormat="1" ht="51" customHeight="1">
      <c r="A4" s="70" t="s">
        <v>138</v>
      </c>
      <c r="B4" s="71" t="s">
        <v>22</v>
      </c>
    </row>
    <row r="5" spans="1:2" s="84" customFormat="1" ht="48" customHeight="1">
      <c r="A5" s="159" t="s">
        <v>142</v>
      </c>
      <c r="B5" s="83"/>
    </row>
    <row r="6" spans="1:2" s="84" customFormat="1" ht="48" customHeight="1">
      <c r="A6" s="159" t="s">
        <v>143</v>
      </c>
      <c r="B6" s="83"/>
    </row>
    <row r="7" spans="1:2" s="84" customFormat="1" ht="48" customHeight="1">
      <c r="A7" s="87" t="s">
        <v>121</v>
      </c>
      <c r="B7" s="83"/>
    </row>
    <row r="8" spans="1:2" s="76" customFormat="1" ht="48" customHeight="1">
      <c r="A8" s="81" t="s">
        <v>45</v>
      </c>
      <c r="B8" s="85">
        <v>0</v>
      </c>
    </row>
  </sheetData>
  <sheetProtection/>
  <mergeCells count="1">
    <mergeCell ref="A2:B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A9" sqref="AA9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176</v>
      </c>
    </row>
    <row r="2" spans="1:8" ht="28.5" customHeight="1">
      <c r="A2" s="202" t="s">
        <v>158</v>
      </c>
      <c r="B2" s="203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50"/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8"/>
  <sheetViews>
    <sheetView zoomScalePageLayoutView="0" workbookViewId="0" topLeftCell="A7">
      <selection activeCell="C12" sqref="C12"/>
    </sheetView>
  </sheetViews>
  <sheetFormatPr defaultColWidth="7.00390625" defaultRowHeight="15"/>
  <cols>
    <col min="1" max="1" width="14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3.25" customHeight="1">
      <c r="A1" s="27" t="s">
        <v>177</v>
      </c>
    </row>
    <row r="2" spans="1:9" ht="23.25">
      <c r="A2" s="202" t="s">
        <v>159</v>
      </c>
      <c r="B2" s="204"/>
      <c r="C2" s="203"/>
      <c r="G2" s="28"/>
      <c r="H2" s="28"/>
      <c r="I2" s="28"/>
    </row>
    <row r="3" spans="3:13" ht="15">
      <c r="C3" s="92" t="s">
        <v>69</v>
      </c>
      <c r="E3" s="28">
        <v>12.11</v>
      </c>
      <c r="G3" s="28">
        <v>12.22</v>
      </c>
      <c r="H3" s="28"/>
      <c r="I3" s="28"/>
      <c r="M3" s="28">
        <v>1.2</v>
      </c>
    </row>
    <row r="4" spans="1:15" ht="45.75" customHeight="1">
      <c r="A4" s="33" t="s">
        <v>24</v>
      </c>
      <c r="B4" s="34" t="s">
        <v>25</v>
      </c>
      <c r="C4" s="35" t="s">
        <v>87</v>
      </c>
      <c r="G4" s="100" t="s">
        <v>88</v>
      </c>
      <c r="H4" s="100" t="s">
        <v>89</v>
      </c>
      <c r="I4" s="100" t="s">
        <v>90</v>
      </c>
      <c r="M4" s="100" t="s">
        <v>88</v>
      </c>
      <c r="N4" s="101" t="s">
        <v>89</v>
      </c>
      <c r="O4" s="100" t="s">
        <v>90</v>
      </c>
    </row>
    <row r="5" spans="1:25" ht="45.75" customHeight="1">
      <c r="A5" s="7" t="s">
        <v>63</v>
      </c>
      <c r="B5" s="38" t="s">
        <v>91</v>
      </c>
      <c r="C5" s="5"/>
      <c r="D5" s="39">
        <v>105429</v>
      </c>
      <c r="E5" s="99">
        <v>595734.14</v>
      </c>
      <c r="F5" s="28">
        <f>104401+13602</f>
        <v>118003</v>
      </c>
      <c r="G5" s="29" t="s">
        <v>8</v>
      </c>
      <c r="H5" s="29" t="s">
        <v>74</v>
      </c>
      <c r="I5" s="30">
        <v>596221.15</v>
      </c>
      <c r="J5" s="31">
        <f aca="true" t="shared" si="0" ref="J5:J11">G5-A5</f>
        <v>-22</v>
      </c>
      <c r="K5" s="47">
        <f aca="true" t="shared" si="1" ref="K5:K11">I5-C5</f>
        <v>596221.15</v>
      </c>
      <c r="L5" s="47">
        <v>75943</v>
      </c>
      <c r="M5" s="29" t="s">
        <v>8</v>
      </c>
      <c r="N5" s="29" t="s">
        <v>74</v>
      </c>
      <c r="O5" s="30">
        <v>643048.95</v>
      </c>
      <c r="P5" s="31">
        <f aca="true" t="shared" si="2" ref="P5:P11">M5-A5</f>
        <v>-22</v>
      </c>
      <c r="Q5" s="47">
        <f aca="true" t="shared" si="3" ref="Q5:Q11">O5-C5</f>
        <v>643048.95</v>
      </c>
      <c r="S5" s="28">
        <v>717759</v>
      </c>
      <c r="U5" s="48" t="s">
        <v>8</v>
      </c>
      <c r="V5" s="48" t="s">
        <v>74</v>
      </c>
      <c r="W5" s="49">
        <v>659380.53</v>
      </c>
      <c r="X5" s="28">
        <f aca="true" t="shared" si="4" ref="X5:X11">C5-W5</f>
        <v>-659380.53</v>
      </c>
      <c r="Y5" s="28">
        <f aca="true" t="shared" si="5" ref="Y5:Y11">U5-A5</f>
        <v>-22</v>
      </c>
    </row>
    <row r="6" spans="1:25" s="121" customFormat="1" ht="45.75" customHeight="1">
      <c r="A6" s="89" t="s">
        <v>64</v>
      </c>
      <c r="B6" s="154" t="s">
        <v>133</v>
      </c>
      <c r="C6" s="6"/>
      <c r="D6" s="58"/>
      <c r="E6" s="121">
        <v>7616.62</v>
      </c>
      <c r="G6" s="122" t="s">
        <v>7</v>
      </c>
      <c r="H6" s="122" t="s">
        <v>75</v>
      </c>
      <c r="I6" s="122">
        <v>7616.62</v>
      </c>
      <c r="J6" s="121">
        <f t="shared" si="0"/>
        <v>-2200</v>
      </c>
      <c r="K6" s="121">
        <f t="shared" si="1"/>
        <v>7616.62</v>
      </c>
      <c r="M6" s="122" t="s">
        <v>7</v>
      </c>
      <c r="N6" s="122" t="s">
        <v>75</v>
      </c>
      <c r="O6" s="122">
        <v>7749.58</v>
      </c>
      <c r="P6" s="121">
        <f t="shared" si="2"/>
        <v>-2200</v>
      </c>
      <c r="Q6" s="121">
        <f t="shared" si="3"/>
        <v>7749.58</v>
      </c>
      <c r="U6" s="123" t="s">
        <v>7</v>
      </c>
      <c r="V6" s="123" t="s">
        <v>75</v>
      </c>
      <c r="W6" s="123">
        <v>8475.47</v>
      </c>
      <c r="X6" s="121">
        <f t="shared" si="4"/>
        <v>-8475.47</v>
      </c>
      <c r="Y6" s="121">
        <f t="shared" si="5"/>
        <v>-2200</v>
      </c>
    </row>
    <row r="7" spans="1:25" s="124" customFormat="1" ht="45.75" customHeight="1">
      <c r="A7" s="61" t="s">
        <v>14</v>
      </c>
      <c r="B7" s="61" t="s">
        <v>92</v>
      </c>
      <c r="C7" s="61"/>
      <c r="D7" s="62"/>
      <c r="E7" s="124">
        <v>3922.87</v>
      </c>
      <c r="G7" s="125" t="s">
        <v>6</v>
      </c>
      <c r="H7" s="125" t="s">
        <v>76</v>
      </c>
      <c r="I7" s="125">
        <v>3922.87</v>
      </c>
      <c r="J7" s="124">
        <f t="shared" si="0"/>
        <v>-220000</v>
      </c>
      <c r="K7" s="124">
        <f t="shared" si="1"/>
        <v>3922.87</v>
      </c>
      <c r="L7" s="124">
        <v>750</v>
      </c>
      <c r="M7" s="125" t="s">
        <v>6</v>
      </c>
      <c r="N7" s="125" t="s">
        <v>76</v>
      </c>
      <c r="O7" s="125">
        <v>4041.81</v>
      </c>
      <c r="P7" s="124">
        <f t="shared" si="2"/>
        <v>-220000</v>
      </c>
      <c r="Q7" s="124">
        <f t="shared" si="3"/>
        <v>4041.81</v>
      </c>
      <c r="U7" s="126" t="s">
        <v>6</v>
      </c>
      <c r="V7" s="126" t="s">
        <v>76</v>
      </c>
      <c r="W7" s="126">
        <v>4680.94</v>
      </c>
      <c r="X7" s="124">
        <f t="shared" si="4"/>
        <v>-4680.94</v>
      </c>
      <c r="Y7" s="124">
        <f t="shared" si="5"/>
        <v>-220000</v>
      </c>
    </row>
    <row r="8" spans="1:25" ht="45.75" customHeight="1">
      <c r="A8" s="6" t="s">
        <v>4</v>
      </c>
      <c r="B8" s="45"/>
      <c r="C8" s="5"/>
      <c r="D8" s="46"/>
      <c r="E8" s="127">
        <v>135.6</v>
      </c>
      <c r="G8" s="29" t="s">
        <v>5</v>
      </c>
      <c r="H8" s="29" t="s">
        <v>93</v>
      </c>
      <c r="I8" s="30">
        <v>135.6</v>
      </c>
      <c r="J8" s="31" t="e">
        <f t="shared" si="0"/>
        <v>#VALUE!</v>
      </c>
      <c r="K8" s="47">
        <f t="shared" si="1"/>
        <v>135.6</v>
      </c>
      <c r="L8" s="47"/>
      <c r="M8" s="29" t="s">
        <v>5</v>
      </c>
      <c r="N8" s="29" t="s">
        <v>93</v>
      </c>
      <c r="O8" s="30">
        <v>135.6</v>
      </c>
      <c r="P8" s="31" t="e">
        <f t="shared" si="2"/>
        <v>#VALUE!</v>
      </c>
      <c r="Q8" s="47">
        <f t="shared" si="3"/>
        <v>135.6</v>
      </c>
      <c r="U8" s="48" t="s">
        <v>5</v>
      </c>
      <c r="V8" s="48" t="s">
        <v>93</v>
      </c>
      <c r="W8" s="49">
        <v>135.6</v>
      </c>
      <c r="X8" s="28">
        <f t="shared" si="4"/>
        <v>-135.6</v>
      </c>
      <c r="Y8" s="28" t="e">
        <f t="shared" si="5"/>
        <v>#VALUE!</v>
      </c>
    </row>
    <row r="9" spans="1:25" ht="45.75" customHeight="1">
      <c r="A9" s="89" t="s">
        <v>65</v>
      </c>
      <c r="B9" s="89" t="s">
        <v>94</v>
      </c>
      <c r="C9" s="5"/>
      <c r="D9" s="39"/>
      <c r="E9" s="47">
        <v>7616.62</v>
      </c>
      <c r="G9" s="29" t="s">
        <v>7</v>
      </c>
      <c r="H9" s="29" t="s">
        <v>75</v>
      </c>
      <c r="I9" s="30">
        <v>7616.62</v>
      </c>
      <c r="J9" s="31">
        <f t="shared" si="0"/>
        <v>-2201</v>
      </c>
      <c r="K9" s="47">
        <f t="shared" si="1"/>
        <v>7616.62</v>
      </c>
      <c r="L9" s="47"/>
      <c r="M9" s="29" t="s">
        <v>7</v>
      </c>
      <c r="N9" s="29" t="s">
        <v>75</v>
      </c>
      <c r="O9" s="30">
        <v>7749.58</v>
      </c>
      <c r="P9" s="31">
        <f t="shared" si="2"/>
        <v>-2201</v>
      </c>
      <c r="Q9" s="47">
        <f t="shared" si="3"/>
        <v>7749.58</v>
      </c>
      <c r="U9" s="48" t="s">
        <v>7</v>
      </c>
      <c r="V9" s="48" t="s">
        <v>75</v>
      </c>
      <c r="W9" s="49">
        <v>8475.47</v>
      </c>
      <c r="X9" s="28">
        <f t="shared" si="4"/>
        <v>-8475.47</v>
      </c>
      <c r="Y9" s="28">
        <f t="shared" si="5"/>
        <v>-2201</v>
      </c>
    </row>
    <row r="10" spans="1:25" ht="45.75" customHeight="1">
      <c r="A10" s="61" t="s">
        <v>19</v>
      </c>
      <c r="B10" s="61" t="s">
        <v>95</v>
      </c>
      <c r="C10" s="5"/>
      <c r="D10" s="39"/>
      <c r="E10" s="47">
        <v>3922.87</v>
      </c>
      <c r="G10" s="29" t="s">
        <v>6</v>
      </c>
      <c r="H10" s="29" t="s">
        <v>76</v>
      </c>
      <c r="I10" s="30">
        <v>3922.87</v>
      </c>
      <c r="J10" s="31">
        <f t="shared" si="0"/>
        <v>-220100</v>
      </c>
      <c r="K10" s="47">
        <f t="shared" si="1"/>
        <v>3922.87</v>
      </c>
      <c r="L10" s="47">
        <v>750</v>
      </c>
      <c r="M10" s="29" t="s">
        <v>6</v>
      </c>
      <c r="N10" s="29" t="s">
        <v>76</v>
      </c>
      <c r="O10" s="30">
        <v>4041.81</v>
      </c>
      <c r="P10" s="31">
        <f t="shared" si="2"/>
        <v>-220100</v>
      </c>
      <c r="Q10" s="47">
        <f t="shared" si="3"/>
        <v>4041.81</v>
      </c>
      <c r="U10" s="48" t="s">
        <v>6</v>
      </c>
      <c r="V10" s="48" t="s">
        <v>76</v>
      </c>
      <c r="W10" s="49">
        <v>4680.94</v>
      </c>
      <c r="X10" s="28">
        <f t="shared" si="4"/>
        <v>-4680.94</v>
      </c>
      <c r="Y10" s="28">
        <f t="shared" si="5"/>
        <v>-220100</v>
      </c>
    </row>
    <row r="11" spans="1:25" ht="45.75" customHeight="1">
      <c r="A11" s="6" t="s">
        <v>4</v>
      </c>
      <c r="B11" s="45"/>
      <c r="C11" s="5"/>
      <c r="D11" s="46"/>
      <c r="E11" s="127">
        <v>135.6</v>
      </c>
      <c r="G11" s="29" t="s">
        <v>5</v>
      </c>
      <c r="H11" s="29" t="s">
        <v>93</v>
      </c>
      <c r="I11" s="30">
        <v>135.6</v>
      </c>
      <c r="J11" s="31" t="e">
        <f t="shared" si="0"/>
        <v>#VALUE!</v>
      </c>
      <c r="K11" s="47">
        <f t="shared" si="1"/>
        <v>135.6</v>
      </c>
      <c r="L11" s="47"/>
      <c r="M11" s="29" t="s">
        <v>5</v>
      </c>
      <c r="N11" s="29" t="s">
        <v>93</v>
      </c>
      <c r="O11" s="30">
        <v>135.6</v>
      </c>
      <c r="P11" s="31" t="e">
        <f t="shared" si="2"/>
        <v>#VALUE!</v>
      </c>
      <c r="Q11" s="47">
        <f t="shared" si="3"/>
        <v>135.6</v>
      </c>
      <c r="U11" s="48" t="s">
        <v>5</v>
      </c>
      <c r="V11" s="48" t="s">
        <v>93</v>
      </c>
      <c r="W11" s="49">
        <v>135.6</v>
      </c>
      <c r="X11" s="28">
        <f t="shared" si="4"/>
        <v>-135.6</v>
      </c>
      <c r="Y11" s="28" t="e">
        <f t="shared" si="5"/>
        <v>#VALUE!</v>
      </c>
    </row>
    <row r="12" spans="1:24" ht="45.75" customHeight="1">
      <c r="A12" s="205" t="s">
        <v>35</v>
      </c>
      <c r="B12" s="206"/>
      <c r="C12" s="35">
        <v>0</v>
      </c>
      <c r="G12" s="100">
        <f>""</f>
      </c>
      <c r="H12" s="100">
        <f>""</f>
      </c>
      <c r="I12" s="100">
        <f>""</f>
      </c>
      <c r="M12" s="100">
        <f>""</f>
      </c>
      <c r="N12" s="101">
        <f>""</f>
      </c>
      <c r="O12" s="100">
        <f>""</f>
      </c>
      <c r="W12" s="8" t="e">
        <f>W13+#REF!+#REF!+#REF!+#REF!+#REF!+#REF!+#REF!+#REF!+#REF!+#REF!+#REF!+#REF!+#REF!+#REF!+#REF!+#REF!+#REF!+#REF!+#REF!+#REF!</f>
        <v>#REF!</v>
      </c>
      <c r="X12" s="8" t="e">
        <f>X13+#REF!+#REF!+#REF!+#REF!+#REF!+#REF!+#REF!+#REF!+#REF!+#REF!+#REF!+#REF!+#REF!+#REF!+#REF!+#REF!+#REF!+#REF!+#REF!+#REF!</f>
        <v>#REF!</v>
      </c>
    </row>
    <row r="13" spans="17:25" ht="19.5" customHeight="1">
      <c r="Q13" s="47"/>
      <c r="U13" s="48" t="s">
        <v>3</v>
      </c>
      <c r="V13" s="48" t="s">
        <v>36</v>
      </c>
      <c r="W13" s="49">
        <v>19998</v>
      </c>
      <c r="X13" s="28">
        <f>C13-W13</f>
        <v>-19998</v>
      </c>
      <c r="Y13" s="28">
        <f>U13-A13</f>
        <v>232</v>
      </c>
    </row>
    <row r="14" spans="17:25" ht="19.5" customHeight="1">
      <c r="Q14" s="47"/>
      <c r="U14" s="48" t="s">
        <v>2</v>
      </c>
      <c r="V14" s="48" t="s">
        <v>37</v>
      </c>
      <c r="W14" s="49">
        <v>19998</v>
      </c>
      <c r="X14" s="28">
        <f>C14-W14</f>
        <v>-19998</v>
      </c>
      <c r="Y14" s="28">
        <f>U14-A14</f>
        <v>23203</v>
      </c>
    </row>
    <row r="15" spans="17:25" ht="19.5" customHeight="1">
      <c r="Q15" s="47"/>
      <c r="U15" s="48" t="s">
        <v>1</v>
      </c>
      <c r="V15" s="48" t="s">
        <v>38</v>
      </c>
      <c r="W15" s="49">
        <v>19998</v>
      </c>
      <c r="X15" s="28">
        <f>C15-W15</f>
        <v>-19998</v>
      </c>
      <c r="Y15" s="28">
        <f>U15-A15</f>
        <v>2320301</v>
      </c>
    </row>
    <row r="16" ht="19.5" customHeight="1">
      <c r="Q16" s="47"/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5" sqref="A5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178</v>
      </c>
      <c r="B1" s="27"/>
    </row>
    <row r="2" spans="1:8" ht="51.75" customHeight="1">
      <c r="A2" s="210" t="s">
        <v>160</v>
      </c>
      <c r="B2" s="211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217" t="s">
        <v>273</v>
      </c>
      <c r="B5" s="98" t="s">
        <v>265</v>
      </c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 t="e">
        <f>F5-A5</f>
        <v>#VALUE!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 t="e">
        <f>L5-A5</f>
        <v>#VALUE!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 t="e">
        <f>T5-A5</f>
        <v>#VALUE!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 t="s">
        <v>265</v>
      </c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6" sqref="G6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179</v>
      </c>
      <c r="B1" s="136"/>
    </row>
    <row r="2" spans="1:2" ht="39.75" customHeight="1">
      <c r="A2" s="138" t="s">
        <v>161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0">
        <v>0</v>
      </c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zoomScalePageLayoutView="0" workbookViewId="0" topLeftCell="A4">
      <selection activeCell="G24" sqref="G24"/>
    </sheetView>
  </sheetViews>
  <sheetFormatPr defaultColWidth="9.140625" defaultRowHeight="15"/>
  <cols>
    <col min="1" max="1" width="17.140625" style="66" customWidth="1"/>
    <col min="2" max="2" width="36.8515625" style="66" customWidth="1"/>
    <col min="3" max="3" width="17.28125" style="68" customWidth="1"/>
    <col min="4" max="16384" width="9.00390625" style="66" customWidth="1"/>
  </cols>
  <sheetData>
    <row r="1" ht="22.5" customHeight="1">
      <c r="A1" s="69" t="s">
        <v>180</v>
      </c>
    </row>
    <row r="2" spans="1:3" ht="24.75" customHeight="1">
      <c r="A2" s="207" t="s">
        <v>163</v>
      </c>
      <c r="B2" s="208"/>
      <c r="C2" s="208"/>
    </row>
    <row r="3" s="69" customFormat="1" ht="24" customHeight="1">
      <c r="C3" s="67" t="s">
        <v>44</v>
      </c>
    </row>
    <row r="4" spans="1:3" s="76" customFormat="1" ht="33" customHeight="1">
      <c r="A4" s="81" t="s">
        <v>46</v>
      </c>
      <c r="B4" s="81" t="s">
        <v>47</v>
      </c>
      <c r="C4" s="85" t="s">
        <v>48</v>
      </c>
    </row>
    <row r="5" spans="1:3" s="76" customFormat="1" ht="24.75" customHeight="1">
      <c r="A5" s="73">
        <v>102</v>
      </c>
      <c r="B5" s="74" t="s">
        <v>82</v>
      </c>
      <c r="C5" s="75"/>
    </row>
    <row r="6" spans="1:3" s="116" customFormat="1" ht="24.75" customHeight="1">
      <c r="A6" s="115">
        <v>10201</v>
      </c>
      <c r="B6" s="115" t="s">
        <v>83</v>
      </c>
      <c r="C6" s="115"/>
    </row>
    <row r="7" spans="1:5" s="119" customFormat="1" ht="24.75" customHeight="1">
      <c r="A7" s="117">
        <v>1020101</v>
      </c>
      <c r="B7" s="117" t="s">
        <v>84</v>
      </c>
      <c r="C7" s="118"/>
      <c r="E7" s="120"/>
    </row>
    <row r="8" spans="1:3" s="69" customFormat="1" ht="24.75" customHeight="1">
      <c r="A8" s="77" t="s">
        <v>4</v>
      </c>
      <c r="B8" s="78"/>
      <c r="C8" s="79"/>
    </row>
    <row r="9" spans="1:3" s="76" customFormat="1" ht="24.75" customHeight="1">
      <c r="A9" s="115">
        <v>10202</v>
      </c>
      <c r="B9" s="115" t="s">
        <v>85</v>
      </c>
      <c r="C9" s="75"/>
    </row>
    <row r="10" spans="1:5" s="69" customFormat="1" ht="24.75" customHeight="1">
      <c r="A10" s="117">
        <v>1020201</v>
      </c>
      <c r="B10" s="117" t="s">
        <v>86</v>
      </c>
      <c r="C10" s="79"/>
      <c r="E10" s="80"/>
    </row>
    <row r="11" spans="1:3" s="69" customFormat="1" ht="24.75" customHeight="1">
      <c r="A11" s="77" t="s">
        <v>4</v>
      </c>
      <c r="B11" s="78"/>
      <c r="C11" s="79"/>
    </row>
    <row r="12" spans="1:3" s="76" customFormat="1" ht="24.75" customHeight="1">
      <c r="A12" s="115" t="s">
        <v>96</v>
      </c>
      <c r="B12" s="129" t="s">
        <v>97</v>
      </c>
      <c r="C12" s="75"/>
    </row>
    <row r="13" spans="1:5" s="69" customFormat="1" ht="24.75" customHeight="1">
      <c r="A13" s="117">
        <v>1020301</v>
      </c>
      <c r="B13" s="130" t="s">
        <v>98</v>
      </c>
      <c r="C13" s="79"/>
      <c r="E13" s="80"/>
    </row>
    <row r="14" spans="1:3" s="69" customFormat="1" ht="24.75" customHeight="1">
      <c r="A14" s="77" t="s">
        <v>4</v>
      </c>
      <c r="B14" s="78"/>
      <c r="C14" s="79"/>
    </row>
    <row r="15" spans="1:3" s="76" customFormat="1" ht="24.75" customHeight="1">
      <c r="A15" s="115" t="s">
        <v>99</v>
      </c>
      <c r="B15" s="129" t="s">
        <v>100</v>
      </c>
      <c r="C15" s="75"/>
    </row>
    <row r="16" spans="1:5" s="69" customFormat="1" ht="24.75" customHeight="1">
      <c r="A16" s="117">
        <v>1020401</v>
      </c>
      <c r="B16" s="130" t="s">
        <v>101</v>
      </c>
      <c r="C16" s="79"/>
      <c r="E16" s="80"/>
    </row>
    <row r="17" spans="1:3" s="69" customFormat="1" ht="24.75" customHeight="1">
      <c r="A17" s="77" t="s">
        <v>4</v>
      </c>
      <c r="B17" s="78"/>
      <c r="C17" s="79"/>
    </row>
    <row r="18" spans="1:3" s="76" customFormat="1" ht="24.75" customHeight="1">
      <c r="A18" s="115" t="s">
        <v>102</v>
      </c>
      <c r="B18" s="129" t="s">
        <v>103</v>
      </c>
      <c r="C18" s="75"/>
    </row>
    <row r="19" spans="1:5" s="69" customFormat="1" ht="24.75" customHeight="1">
      <c r="A19" s="117">
        <v>1020501</v>
      </c>
      <c r="B19" s="130" t="s">
        <v>104</v>
      </c>
      <c r="C19" s="79"/>
      <c r="E19" s="80"/>
    </row>
    <row r="20" spans="1:3" s="69" customFormat="1" ht="24.75" customHeight="1">
      <c r="A20" s="77" t="s">
        <v>4</v>
      </c>
      <c r="B20" s="78"/>
      <c r="C20" s="79"/>
    </row>
    <row r="21" spans="1:3" s="76" customFormat="1" ht="24.75" customHeight="1">
      <c r="A21" s="115" t="s">
        <v>0</v>
      </c>
      <c r="B21" s="129"/>
      <c r="C21" s="75"/>
    </row>
    <row r="22" spans="1:3" s="76" customFormat="1" ht="24.75" customHeight="1">
      <c r="A22" s="213" t="s">
        <v>45</v>
      </c>
      <c r="B22" s="214"/>
      <c r="C22" s="85">
        <v>0</v>
      </c>
    </row>
  </sheetData>
  <sheetProtection/>
  <mergeCells count="2">
    <mergeCell ref="A2:C2"/>
    <mergeCell ref="A22:B2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tabSelected="1" zoomScalePageLayoutView="0" workbookViewId="0" topLeftCell="A10">
      <selection activeCell="AB30" sqref="AB30"/>
    </sheetView>
  </sheetViews>
  <sheetFormatPr defaultColWidth="7.00390625" defaultRowHeight="15"/>
  <cols>
    <col min="1" max="1" width="15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1.75" customHeight="1">
      <c r="A1" s="27" t="s">
        <v>181</v>
      </c>
    </row>
    <row r="2" spans="1:9" ht="23.25">
      <c r="A2" s="202" t="s">
        <v>162</v>
      </c>
      <c r="B2" s="204"/>
      <c r="C2" s="203"/>
      <c r="G2" s="28"/>
      <c r="H2" s="28"/>
      <c r="I2" s="28"/>
    </row>
    <row r="3" spans="1:13" s="3" customFormat="1" ht="21" customHeight="1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7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3" customFormat="1" ht="26.25" customHeight="1">
      <c r="A5" s="7" t="s">
        <v>66</v>
      </c>
      <c r="B5" s="38" t="s">
        <v>78</v>
      </c>
      <c r="C5" s="5"/>
      <c r="D5" s="39">
        <v>105429</v>
      </c>
      <c r="E5" s="40">
        <v>595734.14</v>
      </c>
      <c r="F5" s="3">
        <f>104401+13602</f>
        <v>118003</v>
      </c>
      <c r="G5" s="41" t="s">
        <v>8</v>
      </c>
      <c r="H5" s="41" t="s">
        <v>30</v>
      </c>
      <c r="I5" s="42">
        <v>596221.15</v>
      </c>
      <c r="J5" s="2">
        <f aca="true" t="shared" si="0" ref="J5:J14">G5-A5</f>
        <v>-8</v>
      </c>
      <c r="K5" s="39">
        <f aca="true" t="shared" si="1" ref="K5:K14">I5-C5</f>
        <v>596221.15</v>
      </c>
      <c r="L5" s="39">
        <v>75943</v>
      </c>
      <c r="M5" s="41" t="s">
        <v>8</v>
      </c>
      <c r="N5" s="41" t="s">
        <v>30</v>
      </c>
      <c r="O5" s="42">
        <v>643048.95</v>
      </c>
      <c r="P5" s="2">
        <f aca="true" t="shared" si="2" ref="P5:P14">M5-A5</f>
        <v>-8</v>
      </c>
      <c r="Q5" s="39">
        <f aca="true" t="shared" si="3" ref="Q5:Q14">O5-C5</f>
        <v>643048.95</v>
      </c>
      <c r="S5" s="3">
        <v>717759</v>
      </c>
      <c r="U5" s="43" t="s">
        <v>8</v>
      </c>
      <c r="V5" s="43" t="s">
        <v>30</v>
      </c>
      <c r="W5" s="44">
        <v>659380.53</v>
      </c>
      <c r="X5" s="3">
        <f aca="true" t="shared" si="4" ref="X5:X14">C5-W5</f>
        <v>-659380.53</v>
      </c>
      <c r="Y5" s="3">
        <f aca="true" t="shared" si="5" ref="Y5:Y14">U5-A5</f>
        <v>-8</v>
      </c>
    </row>
    <row r="6" spans="1:25" s="105" customFormat="1" ht="26.25" customHeight="1">
      <c r="A6" s="89" t="s">
        <v>67</v>
      </c>
      <c r="B6" s="88" t="s">
        <v>79</v>
      </c>
      <c r="C6" s="103"/>
      <c r="D6" s="104"/>
      <c r="E6" s="104">
        <v>7616.62</v>
      </c>
      <c r="G6" s="59" t="s">
        <v>7</v>
      </c>
      <c r="H6" s="59" t="s">
        <v>31</v>
      </c>
      <c r="I6" s="106">
        <v>7616.62</v>
      </c>
      <c r="J6" s="107">
        <f t="shared" si="0"/>
        <v>-800</v>
      </c>
      <c r="K6" s="104">
        <f t="shared" si="1"/>
        <v>7616.62</v>
      </c>
      <c r="L6" s="104"/>
      <c r="M6" s="59" t="s">
        <v>7</v>
      </c>
      <c r="N6" s="59" t="s">
        <v>31</v>
      </c>
      <c r="O6" s="106">
        <v>7749.58</v>
      </c>
      <c r="P6" s="107">
        <f t="shared" si="2"/>
        <v>-800</v>
      </c>
      <c r="Q6" s="104">
        <f t="shared" si="3"/>
        <v>7749.58</v>
      </c>
      <c r="U6" s="60" t="s">
        <v>7</v>
      </c>
      <c r="V6" s="60" t="s">
        <v>31</v>
      </c>
      <c r="W6" s="108">
        <v>8475.47</v>
      </c>
      <c r="X6" s="105">
        <f t="shared" si="4"/>
        <v>-8475.47</v>
      </c>
      <c r="Y6" s="105">
        <f t="shared" si="5"/>
        <v>-800</v>
      </c>
    </row>
    <row r="7" spans="1:25" s="111" customFormat="1" ht="26.25" customHeight="1">
      <c r="A7" s="61" t="s">
        <v>15</v>
      </c>
      <c r="B7" s="45" t="s">
        <v>80</v>
      </c>
      <c r="C7" s="109"/>
      <c r="D7" s="110"/>
      <c r="E7" s="110">
        <v>3922.87</v>
      </c>
      <c r="G7" s="63" t="s">
        <v>6</v>
      </c>
      <c r="H7" s="63" t="s">
        <v>33</v>
      </c>
      <c r="I7" s="112">
        <v>3922.87</v>
      </c>
      <c r="J7" s="113">
        <f t="shared" si="0"/>
        <v>-80000</v>
      </c>
      <c r="K7" s="110">
        <f t="shared" si="1"/>
        <v>3922.87</v>
      </c>
      <c r="L7" s="110">
        <v>750</v>
      </c>
      <c r="M7" s="63" t="s">
        <v>6</v>
      </c>
      <c r="N7" s="63" t="s">
        <v>33</v>
      </c>
      <c r="O7" s="112">
        <v>4041.81</v>
      </c>
      <c r="P7" s="113">
        <f t="shared" si="2"/>
        <v>-80000</v>
      </c>
      <c r="Q7" s="110">
        <f t="shared" si="3"/>
        <v>4041.81</v>
      </c>
      <c r="U7" s="64" t="s">
        <v>6</v>
      </c>
      <c r="V7" s="64" t="s">
        <v>33</v>
      </c>
      <c r="W7" s="114">
        <v>4680.94</v>
      </c>
      <c r="X7" s="111">
        <f t="shared" si="4"/>
        <v>-4680.94</v>
      </c>
      <c r="Y7" s="111">
        <f t="shared" si="5"/>
        <v>-80000</v>
      </c>
    </row>
    <row r="8" spans="1:25" s="3" customFormat="1" ht="26.25" customHeight="1">
      <c r="A8" s="77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26.25" customHeight="1">
      <c r="A9" s="89" t="s">
        <v>68</v>
      </c>
      <c r="B9" s="89" t="s">
        <v>81</v>
      </c>
      <c r="C9" s="5"/>
      <c r="D9" s="39"/>
      <c r="E9" s="39">
        <v>7616.62</v>
      </c>
      <c r="G9" s="41" t="s">
        <v>7</v>
      </c>
      <c r="H9" s="41" t="s">
        <v>31</v>
      </c>
      <c r="I9" s="42">
        <v>7616.62</v>
      </c>
      <c r="J9" s="2">
        <f>G9-A9</f>
        <v>-801</v>
      </c>
      <c r="K9" s="39">
        <f>I9-C9</f>
        <v>7616.62</v>
      </c>
      <c r="L9" s="39"/>
      <c r="M9" s="41" t="s">
        <v>7</v>
      </c>
      <c r="N9" s="41" t="s">
        <v>31</v>
      </c>
      <c r="O9" s="42">
        <v>7749.58</v>
      </c>
      <c r="P9" s="2">
        <f>M9-A9</f>
        <v>-801</v>
      </c>
      <c r="Q9" s="39">
        <f>O9-C9</f>
        <v>7749.58</v>
      </c>
      <c r="U9" s="43" t="s">
        <v>7</v>
      </c>
      <c r="V9" s="43" t="s">
        <v>31</v>
      </c>
      <c r="W9" s="44">
        <v>8475.47</v>
      </c>
      <c r="X9" s="3">
        <f>C9-W9</f>
        <v>-8475.47</v>
      </c>
      <c r="Y9" s="3">
        <f>U9-A9</f>
        <v>-801</v>
      </c>
    </row>
    <row r="10" spans="1:25" s="3" customFormat="1" ht="26.25" customHeight="1">
      <c r="A10" s="61" t="s">
        <v>20</v>
      </c>
      <c r="B10" s="65" t="s">
        <v>119</v>
      </c>
      <c r="C10" s="5"/>
      <c r="D10" s="39"/>
      <c r="E10" s="39">
        <v>3922.87</v>
      </c>
      <c r="G10" s="41" t="s">
        <v>6</v>
      </c>
      <c r="H10" s="41" t="s">
        <v>33</v>
      </c>
      <c r="I10" s="42">
        <v>3922.87</v>
      </c>
      <c r="J10" s="2">
        <f>G10-A10</f>
        <v>-80100</v>
      </c>
      <c r="K10" s="39">
        <f>I10-C10</f>
        <v>3922.87</v>
      </c>
      <c r="L10" s="39">
        <v>750</v>
      </c>
      <c r="M10" s="41" t="s">
        <v>6</v>
      </c>
      <c r="N10" s="41" t="s">
        <v>33</v>
      </c>
      <c r="O10" s="42">
        <v>4041.81</v>
      </c>
      <c r="P10" s="2">
        <f>M10-A10</f>
        <v>-80100</v>
      </c>
      <c r="Q10" s="39">
        <f>O10-C10</f>
        <v>4041.81</v>
      </c>
      <c r="U10" s="43" t="s">
        <v>6</v>
      </c>
      <c r="V10" s="43" t="s">
        <v>33</v>
      </c>
      <c r="W10" s="44">
        <v>4680.94</v>
      </c>
      <c r="X10" s="3">
        <f>C10-W10</f>
        <v>-4680.94</v>
      </c>
      <c r="Y10" s="3">
        <f>U10-A10</f>
        <v>-80100</v>
      </c>
    </row>
    <row r="11" spans="1:25" s="3" customFormat="1" ht="26.25" customHeight="1">
      <c r="A11" s="77" t="s">
        <v>4</v>
      </c>
      <c r="B11" s="45"/>
      <c r="C11" s="5"/>
      <c r="D11" s="46"/>
      <c r="E11" s="46">
        <v>135.6</v>
      </c>
      <c r="G11" s="41" t="s">
        <v>5</v>
      </c>
      <c r="H11" s="41" t="s">
        <v>34</v>
      </c>
      <c r="I11" s="42">
        <v>135.6</v>
      </c>
      <c r="J11" s="2" t="e">
        <f>G11-A11</f>
        <v>#VALUE!</v>
      </c>
      <c r="K11" s="39">
        <f>I11-C11</f>
        <v>135.6</v>
      </c>
      <c r="L11" s="39"/>
      <c r="M11" s="41" t="s">
        <v>5</v>
      </c>
      <c r="N11" s="41" t="s">
        <v>34</v>
      </c>
      <c r="O11" s="42">
        <v>135.6</v>
      </c>
      <c r="P11" s="2" t="e">
        <f>M11-A11</f>
        <v>#VALUE!</v>
      </c>
      <c r="Q11" s="39">
        <f>O11-C11</f>
        <v>135.6</v>
      </c>
      <c r="U11" s="43" t="s">
        <v>5</v>
      </c>
      <c r="V11" s="43" t="s">
        <v>34</v>
      </c>
      <c r="W11" s="44">
        <v>135.6</v>
      </c>
      <c r="X11" s="3">
        <f>C11-W11</f>
        <v>-135.6</v>
      </c>
      <c r="Y11" s="3" t="e">
        <f>U11-A11</f>
        <v>#VALUE!</v>
      </c>
    </row>
    <row r="12" spans="1:25" s="3" customFormat="1" ht="26.25" customHeight="1">
      <c r="A12" s="89" t="s">
        <v>105</v>
      </c>
      <c r="B12" s="131" t="s">
        <v>106</v>
      </c>
      <c r="C12" s="5"/>
      <c r="D12" s="39"/>
      <c r="E12" s="39">
        <v>7616.62</v>
      </c>
      <c r="G12" s="41" t="s">
        <v>7</v>
      </c>
      <c r="H12" s="41" t="s">
        <v>31</v>
      </c>
      <c r="I12" s="42">
        <v>7616.62</v>
      </c>
      <c r="J12" s="2">
        <f t="shared" si="0"/>
        <v>-802</v>
      </c>
      <c r="K12" s="39">
        <f t="shared" si="1"/>
        <v>7616.62</v>
      </c>
      <c r="L12" s="39"/>
      <c r="M12" s="41" t="s">
        <v>7</v>
      </c>
      <c r="N12" s="41" t="s">
        <v>31</v>
      </c>
      <c r="O12" s="42">
        <v>7749.58</v>
      </c>
      <c r="P12" s="2">
        <f t="shared" si="2"/>
        <v>-802</v>
      </c>
      <c r="Q12" s="39">
        <f t="shared" si="3"/>
        <v>7749.58</v>
      </c>
      <c r="U12" s="43" t="s">
        <v>7</v>
      </c>
      <c r="V12" s="43" t="s">
        <v>31</v>
      </c>
      <c r="W12" s="44">
        <v>8475.47</v>
      </c>
      <c r="X12" s="3">
        <f t="shared" si="4"/>
        <v>-8475.47</v>
      </c>
      <c r="Y12" s="3">
        <f t="shared" si="5"/>
        <v>-802</v>
      </c>
    </row>
    <row r="13" spans="1:25" s="3" customFormat="1" ht="26.25" customHeight="1">
      <c r="A13" s="61" t="s">
        <v>107</v>
      </c>
      <c r="B13" s="65" t="s">
        <v>108</v>
      </c>
      <c r="C13" s="5"/>
      <c r="D13" s="39"/>
      <c r="E13" s="39">
        <v>3922.87</v>
      </c>
      <c r="G13" s="41" t="s">
        <v>6</v>
      </c>
      <c r="H13" s="41" t="s">
        <v>33</v>
      </c>
      <c r="I13" s="42">
        <v>3922.87</v>
      </c>
      <c r="J13" s="2">
        <f t="shared" si="0"/>
        <v>-80200</v>
      </c>
      <c r="K13" s="39">
        <f t="shared" si="1"/>
        <v>3922.87</v>
      </c>
      <c r="L13" s="39">
        <v>750</v>
      </c>
      <c r="M13" s="41" t="s">
        <v>6</v>
      </c>
      <c r="N13" s="41" t="s">
        <v>33</v>
      </c>
      <c r="O13" s="42">
        <v>4041.81</v>
      </c>
      <c r="P13" s="2">
        <f t="shared" si="2"/>
        <v>-80200</v>
      </c>
      <c r="Q13" s="39">
        <f t="shared" si="3"/>
        <v>4041.81</v>
      </c>
      <c r="U13" s="43" t="s">
        <v>6</v>
      </c>
      <c r="V13" s="43" t="s">
        <v>33</v>
      </c>
      <c r="W13" s="44">
        <v>4680.94</v>
      </c>
      <c r="X13" s="3">
        <f t="shared" si="4"/>
        <v>-4680.94</v>
      </c>
      <c r="Y13" s="3">
        <f t="shared" si="5"/>
        <v>-80200</v>
      </c>
    </row>
    <row r="14" spans="1:25" s="3" customFormat="1" ht="26.25" customHeight="1">
      <c r="A14" s="77" t="s">
        <v>4</v>
      </c>
      <c r="B14" s="45"/>
      <c r="C14" s="5"/>
      <c r="D14" s="46"/>
      <c r="E14" s="46">
        <v>135.6</v>
      </c>
      <c r="G14" s="41" t="s">
        <v>5</v>
      </c>
      <c r="H14" s="41" t="s">
        <v>34</v>
      </c>
      <c r="I14" s="42">
        <v>135.6</v>
      </c>
      <c r="J14" s="2" t="e">
        <f t="shared" si="0"/>
        <v>#VALUE!</v>
      </c>
      <c r="K14" s="39">
        <f t="shared" si="1"/>
        <v>135.6</v>
      </c>
      <c r="L14" s="39"/>
      <c r="M14" s="41" t="s">
        <v>5</v>
      </c>
      <c r="N14" s="41" t="s">
        <v>34</v>
      </c>
      <c r="O14" s="42">
        <v>135.6</v>
      </c>
      <c r="P14" s="2" t="e">
        <f t="shared" si="2"/>
        <v>#VALUE!</v>
      </c>
      <c r="Q14" s="39">
        <f t="shared" si="3"/>
        <v>135.6</v>
      </c>
      <c r="U14" s="43" t="s">
        <v>5</v>
      </c>
      <c r="V14" s="43" t="s">
        <v>34</v>
      </c>
      <c r="W14" s="44">
        <v>135.6</v>
      </c>
      <c r="X14" s="3">
        <f t="shared" si="4"/>
        <v>-135.6</v>
      </c>
      <c r="Y14" s="3" t="e">
        <f t="shared" si="5"/>
        <v>#VALUE!</v>
      </c>
    </row>
    <row r="15" spans="1:25" s="3" customFormat="1" ht="26.25" customHeight="1">
      <c r="A15" s="89" t="s">
        <v>109</v>
      </c>
      <c r="B15" s="131" t="s">
        <v>116</v>
      </c>
      <c r="C15" s="5"/>
      <c r="D15" s="39"/>
      <c r="E15" s="39">
        <v>7616.62</v>
      </c>
      <c r="G15" s="41" t="s">
        <v>7</v>
      </c>
      <c r="H15" s="41" t="s">
        <v>31</v>
      </c>
      <c r="I15" s="42">
        <v>7616.62</v>
      </c>
      <c r="J15" s="2">
        <f aca="true" t="shared" si="6" ref="J15:J20">G15-A15</f>
        <v>-803</v>
      </c>
      <c r="K15" s="39">
        <f aca="true" t="shared" si="7" ref="K15:K20">I15-C15</f>
        <v>7616.62</v>
      </c>
      <c r="L15" s="39"/>
      <c r="M15" s="41" t="s">
        <v>7</v>
      </c>
      <c r="N15" s="41" t="s">
        <v>31</v>
      </c>
      <c r="O15" s="42">
        <v>7749.58</v>
      </c>
      <c r="P15" s="2">
        <f aca="true" t="shared" si="8" ref="P15:P20">M15-A15</f>
        <v>-803</v>
      </c>
      <c r="Q15" s="39">
        <f aca="true" t="shared" si="9" ref="Q15:Q20">O15-C15</f>
        <v>7749.58</v>
      </c>
      <c r="U15" s="43" t="s">
        <v>7</v>
      </c>
      <c r="V15" s="43" t="s">
        <v>31</v>
      </c>
      <c r="W15" s="44">
        <v>8475.47</v>
      </c>
      <c r="X15" s="3">
        <f aca="true" t="shared" si="10" ref="X15:X20">C15-W15</f>
        <v>-8475.47</v>
      </c>
      <c r="Y15" s="3">
        <f aca="true" t="shared" si="11" ref="Y15:Y20">U15-A15</f>
        <v>-803</v>
      </c>
    </row>
    <row r="16" spans="1:25" s="3" customFormat="1" ht="26.25" customHeight="1">
      <c r="A16" s="61" t="s">
        <v>110</v>
      </c>
      <c r="B16" s="65" t="s">
        <v>111</v>
      </c>
      <c r="C16" s="5"/>
      <c r="D16" s="39"/>
      <c r="E16" s="39">
        <v>3922.87</v>
      </c>
      <c r="G16" s="41" t="s">
        <v>6</v>
      </c>
      <c r="H16" s="41" t="s">
        <v>33</v>
      </c>
      <c r="I16" s="42">
        <v>3922.87</v>
      </c>
      <c r="J16" s="2">
        <f t="shared" si="6"/>
        <v>-80300</v>
      </c>
      <c r="K16" s="39">
        <f t="shared" si="7"/>
        <v>3922.87</v>
      </c>
      <c r="L16" s="39">
        <v>750</v>
      </c>
      <c r="M16" s="41" t="s">
        <v>6</v>
      </c>
      <c r="N16" s="41" t="s">
        <v>33</v>
      </c>
      <c r="O16" s="42">
        <v>4041.81</v>
      </c>
      <c r="P16" s="2">
        <f t="shared" si="8"/>
        <v>-80300</v>
      </c>
      <c r="Q16" s="39">
        <f t="shared" si="9"/>
        <v>4041.81</v>
      </c>
      <c r="U16" s="43" t="s">
        <v>6</v>
      </c>
      <c r="V16" s="43" t="s">
        <v>33</v>
      </c>
      <c r="W16" s="44">
        <v>4680.94</v>
      </c>
      <c r="X16" s="3">
        <f t="shared" si="10"/>
        <v>-4680.94</v>
      </c>
      <c r="Y16" s="3">
        <f t="shared" si="11"/>
        <v>-80300</v>
      </c>
    </row>
    <row r="17" spans="1:25" s="3" customFormat="1" ht="26.25" customHeight="1">
      <c r="A17" s="77" t="s">
        <v>4</v>
      </c>
      <c r="B17" s="45"/>
      <c r="C17" s="5"/>
      <c r="D17" s="46"/>
      <c r="E17" s="46">
        <v>135.6</v>
      </c>
      <c r="G17" s="41" t="s">
        <v>5</v>
      </c>
      <c r="H17" s="41" t="s">
        <v>34</v>
      </c>
      <c r="I17" s="42">
        <v>135.6</v>
      </c>
      <c r="J17" s="2" t="e">
        <f t="shared" si="6"/>
        <v>#VALUE!</v>
      </c>
      <c r="K17" s="39">
        <f t="shared" si="7"/>
        <v>135.6</v>
      </c>
      <c r="L17" s="39"/>
      <c r="M17" s="41" t="s">
        <v>5</v>
      </c>
      <c r="N17" s="41" t="s">
        <v>34</v>
      </c>
      <c r="O17" s="42">
        <v>135.6</v>
      </c>
      <c r="P17" s="2" t="e">
        <f t="shared" si="8"/>
        <v>#VALUE!</v>
      </c>
      <c r="Q17" s="39">
        <f t="shared" si="9"/>
        <v>135.6</v>
      </c>
      <c r="U17" s="43" t="s">
        <v>5</v>
      </c>
      <c r="V17" s="43" t="s">
        <v>34</v>
      </c>
      <c r="W17" s="44">
        <v>135.6</v>
      </c>
      <c r="X17" s="3">
        <f t="shared" si="10"/>
        <v>-135.6</v>
      </c>
      <c r="Y17" s="3" t="e">
        <f t="shared" si="11"/>
        <v>#VALUE!</v>
      </c>
    </row>
    <row r="18" spans="1:25" s="3" customFormat="1" ht="26.25" customHeight="1">
      <c r="A18" s="89" t="s">
        <v>112</v>
      </c>
      <c r="B18" s="131" t="s">
        <v>113</v>
      </c>
      <c r="C18" s="5"/>
      <c r="D18" s="39"/>
      <c r="E18" s="39">
        <v>7616.62</v>
      </c>
      <c r="G18" s="41" t="s">
        <v>7</v>
      </c>
      <c r="H18" s="41" t="s">
        <v>31</v>
      </c>
      <c r="I18" s="42">
        <v>7616.62</v>
      </c>
      <c r="J18" s="2">
        <f t="shared" si="6"/>
        <v>-804</v>
      </c>
      <c r="K18" s="39">
        <f t="shared" si="7"/>
        <v>7616.62</v>
      </c>
      <c r="L18" s="39"/>
      <c r="M18" s="41" t="s">
        <v>7</v>
      </c>
      <c r="N18" s="41" t="s">
        <v>31</v>
      </c>
      <c r="O18" s="42">
        <v>7749.58</v>
      </c>
      <c r="P18" s="2">
        <f t="shared" si="8"/>
        <v>-804</v>
      </c>
      <c r="Q18" s="39">
        <f t="shared" si="9"/>
        <v>7749.58</v>
      </c>
      <c r="U18" s="43" t="s">
        <v>7</v>
      </c>
      <c r="V18" s="43" t="s">
        <v>31</v>
      </c>
      <c r="W18" s="44">
        <v>8475.47</v>
      </c>
      <c r="X18" s="3">
        <f t="shared" si="10"/>
        <v>-8475.47</v>
      </c>
      <c r="Y18" s="3">
        <f t="shared" si="11"/>
        <v>-804</v>
      </c>
    </row>
    <row r="19" spans="1:25" s="3" customFormat="1" ht="26.25" customHeight="1">
      <c r="A19" s="61" t="s">
        <v>114</v>
      </c>
      <c r="B19" s="65" t="s">
        <v>115</v>
      </c>
      <c r="C19" s="5"/>
      <c r="D19" s="39"/>
      <c r="E19" s="39">
        <v>3922.87</v>
      </c>
      <c r="G19" s="41" t="s">
        <v>6</v>
      </c>
      <c r="H19" s="41" t="s">
        <v>33</v>
      </c>
      <c r="I19" s="42">
        <v>3922.87</v>
      </c>
      <c r="J19" s="2">
        <f t="shared" si="6"/>
        <v>-80400</v>
      </c>
      <c r="K19" s="39">
        <f t="shared" si="7"/>
        <v>3922.87</v>
      </c>
      <c r="L19" s="39">
        <v>750</v>
      </c>
      <c r="M19" s="41" t="s">
        <v>6</v>
      </c>
      <c r="N19" s="41" t="s">
        <v>33</v>
      </c>
      <c r="O19" s="42">
        <v>4041.81</v>
      </c>
      <c r="P19" s="2">
        <f t="shared" si="8"/>
        <v>-80400</v>
      </c>
      <c r="Q19" s="39">
        <f t="shared" si="9"/>
        <v>4041.81</v>
      </c>
      <c r="U19" s="43" t="s">
        <v>6</v>
      </c>
      <c r="V19" s="43" t="s">
        <v>33</v>
      </c>
      <c r="W19" s="44">
        <v>4680.94</v>
      </c>
      <c r="X19" s="3">
        <f t="shared" si="10"/>
        <v>-4680.94</v>
      </c>
      <c r="Y19" s="3">
        <f t="shared" si="11"/>
        <v>-80400</v>
      </c>
    </row>
    <row r="20" spans="1:25" s="3" customFormat="1" ht="26.25" customHeight="1">
      <c r="A20" s="77" t="s">
        <v>4</v>
      </c>
      <c r="B20" s="45"/>
      <c r="C20" s="5"/>
      <c r="D20" s="46"/>
      <c r="E20" s="46">
        <v>135.6</v>
      </c>
      <c r="G20" s="41" t="s">
        <v>5</v>
      </c>
      <c r="H20" s="41" t="s">
        <v>34</v>
      </c>
      <c r="I20" s="42">
        <v>135.6</v>
      </c>
      <c r="J20" s="2" t="e">
        <f t="shared" si="6"/>
        <v>#VALUE!</v>
      </c>
      <c r="K20" s="39">
        <f t="shared" si="7"/>
        <v>135.6</v>
      </c>
      <c r="L20" s="39"/>
      <c r="M20" s="41" t="s">
        <v>5</v>
      </c>
      <c r="N20" s="41" t="s">
        <v>34</v>
      </c>
      <c r="O20" s="42">
        <v>135.6</v>
      </c>
      <c r="P20" s="2" t="e">
        <f t="shared" si="8"/>
        <v>#VALUE!</v>
      </c>
      <c r="Q20" s="39">
        <f t="shared" si="9"/>
        <v>135.6</v>
      </c>
      <c r="U20" s="43" t="s">
        <v>5</v>
      </c>
      <c r="V20" s="43" t="s">
        <v>34</v>
      </c>
      <c r="W20" s="44">
        <v>135.6</v>
      </c>
      <c r="X20" s="3">
        <f t="shared" si="10"/>
        <v>-135.6</v>
      </c>
      <c r="Y20" s="3" t="e">
        <f t="shared" si="11"/>
        <v>#VALUE!</v>
      </c>
    </row>
    <row r="21" spans="1:25" s="3" customFormat="1" ht="26.25" customHeight="1">
      <c r="A21" s="89" t="s">
        <v>0</v>
      </c>
      <c r="B21" s="131"/>
      <c r="C21" s="5"/>
      <c r="D21" s="39"/>
      <c r="E21" s="39">
        <v>7616.62</v>
      </c>
      <c r="G21" s="41" t="s">
        <v>7</v>
      </c>
      <c r="H21" s="41" t="s">
        <v>31</v>
      </c>
      <c r="I21" s="42">
        <v>7616.62</v>
      </c>
      <c r="J21" s="2" t="e">
        <f>G21-A21</f>
        <v>#VALUE!</v>
      </c>
      <c r="K21" s="39">
        <f>I21-C21</f>
        <v>7616.62</v>
      </c>
      <c r="L21" s="39"/>
      <c r="M21" s="41" t="s">
        <v>7</v>
      </c>
      <c r="N21" s="41" t="s">
        <v>31</v>
      </c>
      <c r="O21" s="42">
        <v>7749.58</v>
      </c>
      <c r="P21" s="2" t="e">
        <f>M21-A21</f>
        <v>#VALUE!</v>
      </c>
      <c r="Q21" s="39">
        <f>O21-C21</f>
        <v>7749.58</v>
      </c>
      <c r="U21" s="43" t="s">
        <v>7</v>
      </c>
      <c r="V21" s="43" t="s">
        <v>31</v>
      </c>
      <c r="W21" s="44">
        <v>8475.47</v>
      </c>
      <c r="X21" s="3">
        <f>C21-W21</f>
        <v>-8475.47</v>
      </c>
      <c r="Y21" s="3" t="e">
        <f>U21-A21</f>
        <v>#VALUE!</v>
      </c>
    </row>
    <row r="22" spans="1:24" s="3" customFormat="1" ht="26.25" customHeight="1">
      <c r="A22" s="205" t="s">
        <v>35</v>
      </c>
      <c r="B22" s="206"/>
      <c r="C22" s="35">
        <v>0</v>
      </c>
      <c r="G22" s="36">
        <f>""</f>
      </c>
      <c r="H22" s="36">
        <f>""</f>
      </c>
      <c r="I22" s="36">
        <f>""</f>
      </c>
      <c r="J22" s="2"/>
      <c r="M22" s="36">
        <f>""</f>
      </c>
      <c r="N22" s="37">
        <f>""</f>
      </c>
      <c r="O22" s="36">
        <f>""</f>
      </c>
      <c r="W22" s="8" t="e">
        <f>W23+#REF!+#REF!+#REF!+#REF!+#REF!+#REF!+#REF!+#REF!+#REF!+#REF!+#REF!+#REF!+#REF!+#REF!+#REF!+#REF!+#REF!+#REF!+#REF!+#REF!</f>
        <v>#REF!</v>
      </c>
      <c r="X22" s="8" t="e">
        <f>X23+#REF!+#REF!+#REF!+#REF!+#REF!+#REF!+#REF!+#REF!+#REF!+#REF!+#REF!+#REF!+#REF!+#REF!+#REF!+#REF!+#REF!+#REF!+#REF!+#REF!</f>
        <v>#REF!</v>
      </c>
    </row>
    <row r="23" spans="17:25" ht="19.5" customHeight="1">
      <c r="Q23" s="47"/>
      <c r="U23" s="48" t="s">
        <v>3</v>
      </c>
      <c r="V23" s="48" t="s">
        <v>36</v>
      </c>
      <c r="W23" s="49">
        <v>19998</v>
      </c>
      <c r="X23" s="28">
        <f>C23-W23</f>
        <v>-19998</v>
      </c>
      <c r="Y23" s="28">
        <f>U23-A23</f>
        <v>232</v>
      </c>
    </row>
    <row r="24" spans="17:25" ht="19.5" customHeight="1">
      <c r="Q24" s="47"/>
      <c r="U24" s="48" t="s">
        <v>2</v>
      </c>
      <c r="V24" s="48" t="s">
        <v>37</v>
      </c>
      <c r="W24" s="49">
        <v>19998</v>
      </c>
      <c r="X24" s="28">
        <f>C24-W24</f>
        <v>-19998</v>
      </c>
      <c r="Y24" s="28">
        <f>U24-A24</f>
        <v>23203</v>
      </c>
    </row>
    <row r="25" spans="17:25" ht="19.5" customHeight="1">
      <c r="Q25" s="47"/>
      <c r="U25" s="48" t="s">
        <v>1</v>
      </c>
      <c r="V25" s="48" t="s">
        <v>38</v>
      </c>
      <c r="W25" s="49">
        <v>19998</v>
      </c>
      <c r="X25" s="28">
        <f>C25-W25</f>
        <v>-19998</v>
      </c>
      <c r="Y25" s="28">
        <f>U25-A25</f>
        <v>2320301</v>
      </c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  <row r="30" ht="19.5" customHeight="1">
      <c r="Q30" s="47"/>
    </row>
    <row r="31" ht="19.5" customHeight="1">
      <c r="Q31" s="47"/>
    </row>
    <row r="32" ht="19.5" customHeight="1">
      <c r="Q32" s="47"/>
    </row>
    <row r="33" ht="19.5" customHeight="1">
      <c r="Q33" s="47"/>
    </row>
    <row r="34" ht="19.5" customHeight="1">
      <c r="Q34" s="47"/>
    </row>
    <row r="35" ht="19.5" customHeight="1">
      <c r="Q35" s="47"/>
    </row>
    <row r="36" ht="19.5" customHeight="1">
      <c r="Q36" s="47"/>
    </row>
    <row r="37" ht="19.5" customHeight="1">
      <c r="Q37" s="47"/>
    </row>
    <row r="38" ht="19.5" customHeight="1">
      <c r="Q38" s="47"/>
    </row>
  </sheetData>
  <sheetProtection/>
  <mergeCells count="2">
    <mergeCell ref="A2:C2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0">
      <selection activeCell="Z7" sqref="Z7:AA7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27" width="7.00390625" style="28" customWidth="1"/>
    <col min="28" max="28" width="19.00390625" style="28" customWidth="1"/>
    <col min="29" max="29" width="10.421875" style="28" customWidth="1"/>
    <col min="30" max="16384" width="7.00390625" style="28" customWidth="1"/>
  </cols>
  <sheetData>
    <row r="1" ht="29.25" customHeight="1">
      <c r="A1" s="27" t="s">
        <v>39</v>
      </c>
    </row>
    <row r="2" spans="1:8" ht="28.5" customHeight="1">
      <c r="A2" s="202" t="s">
        <v>144</v>
      </c>
      <c r="B2" s="203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178">
        <f>SUM(B6:B13)</f>
        <v>765.2799999999999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 aca="true" t="shared" si="0" ref="I5:I15">F5-A5</f>
        <v>#VALUE!</v>
      </c>
      <c r="J5" s="4">
        <f aca="true" t="shared" si="1" ref="J5:J19">H5-B5</f>
        <v>595455.87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 aca="true" t="shared" si="2" ref="O5:O15">L5-A5</f>
        <v>#VALUE!</v>
      </c>
      <c r="P5" s="4">
        <f aca="true" t="shared" si="3" ref="P5:P19">N5-B5</f>
        <v>642283.6699999999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 aca="true" t="shared" si="4" ref="W5:W19">B5-V5</f>
        <v>-658615.25</v>
      </c>
      <c r="X5" s="4" t="e">
        <f aca="true" t="shared" si="5" ref="X5:X15">T5-A5</f>
        <v>#VALUE!</v>
      </c>
    </row>
    <row r="6" spans="1:24" s="58" customFormat="1" ht="39" customHeight="1">
      <c r="A6" s="19" t="s">
        <v>126</v>
      </c>
      <c r="B6" s="215">
        <v>623.37</v>
      </c>
      <c r="D6" s="58">
        <v>7616.62</v>
      </c>
      <c r="F6" s="59" t="s">
        <v>7</v>
      </c>
      <c r="G6" s="59" t="s">
        <v>31</v>
      </c>
      <c r="H6" s="59">
        <v>7616.62</v>
      </c>
      <c r="I6" s="58" t="e">
        <f t="shared" si="0"/>
        <v>#VALUE!</v>
      </c>
      <c r="J6" s="58">
        <f t="shared" si="1"/>
        <v>6993.25</v>
      </c>
      <c r="L6" s="59" t="s">
        <v>7</v>
      </c>
      <c r="M6" s="59" t="s">
        <v>31</v>
      </c>
      <c r="N6" s="59">
        <v>7749.58</v>
      </c>
      <c r="O6" s="58" t="e">
        <f t="shared" si="2"/>
        <v>#VALUE!</v>
      </c>
      <c r="P6" s="58">
        <f t="shared" si="3"/>
        <v>7126.21</v>
      </c>
      <c r="T6" s="60" t="s">
        <v>7</v>
      </c>
      <c r="U6" s="60" t="s">
        <v>31</v>
      </c>
      <c r="V6" s="60">
        <v>8475.47</v>
      </c>
      <c r="W6" s="58">
        <f t="shared" si="4"/>
        <v>-7852.099999999999</v>
      </c>
      <c r="X6" s="58" t="e">
        <f t="shared" si="5"/>
        <v>#VALUE!</v>
      </c>
    </row>
    <row r="7" spans="1:24" s="62" customFormat="1" ht="39" customHeight="1">
      <c r="A7" s="19" t="s">
        <v>189</v>
      </c>
      <c r="B7" s="216">
        <v>11.14</v>
      </c>
      <c r="D7" s="62">
        <v>3922.87</v>
      </c>
      <c r="F7" s="63" t="s">
        <v>6</v>
      </c>
      <c r="G7" s="63" t="s">
        <v>33</v>
      </c>
      <c r="H7" s="63">
        <v>3922.87</v>
      </c>
      <c r="I7" s="62" t="e">
        <f t="shared" si="0"/>
        <v>#VALUE!</v>
      </c>
      <c r="J7" s="62">
        <f t="shared" si="1"/>
        <v>3911.73</v>
      </c>
      <c r="K7" s="62">
        <v>750</v>
      </c>
      <c r="L7" s="63" t="s">
        <v>6</v>
      </c>
      <c r="M7" s="63" t="s">
        <v>33</v>
      </c>
      <c r="N7" s="63">
        <v>4041.81</v>
      </c>
      <c r="O7" s="62" t="e">
        <f t="shared" si="2"/>
        <v>#VALUE!</v>
      </c>
      <c r="P7" s="62">
        <f t="shared" si="3"/>
        <v>4030.67</v>
      </c>
      <c r="T7" s="64" t="s">
        <v>6</v>
      </c>
      <c r="U7" s="64" t="s">
        <v>33</v>
      </c>
      <c r="V7" s="64">
        <v>4680.94</v>
      </c>
      <c r="W7" s="62">
        <f t="shared" si="4"/>
        <v>-4669.799999999999</v>
      </c>
      <c r="X7" s="62" t="e">
        <f t="shared" si="5"/>
        <v>#VALUE!</v>
      </c>
    </row>
    <row r="8" spans="1:22" s="62" customFormat="1" ht="39" customHeight="1">
      <c r="A8" s="176" t="s">
        <v>202</v>
      </c>
      <c r="B8" s="216">
        <v>9.11</v>
      </c>
      <c r="F8" s="63"/>
      <c r="G8" s="63"/>
      <c r="H8" s="63"/>
      <c r="L8" s="63"/>
      <c r="M8" s="63"/>
      <c r="N8" s="63"/>
      <c r="T8" s="64"/>
      <c r="U8" s="64"/>
      <c r="V8" s="64"/>
    </row>
    <row r="9" spans="1:22" s="62" customFormat="1" ht="39" customHeight="1">
      <c r="A9" s="166" t="s">
        <v>203</v>
      </c>
      <c r="B9" s="216">
        <v>35.8</v>
      </c>
      <c r="F9" s="63"/>
      <c r="G9" s="63"/>
      <c r="H9" s="63"/>
      <c r="L9" s="63"/>
      <c r="M9" s="63"/>
      <c r="N9" s="63"/>
      <c r="T9" s="64"/>
      <c r="U9" s="64"/>
      <c r="V9" s="64"/>
    </row>
    <row r="10" spans="1:22" s="62" customFormat="1" ht="39" customHeight="1">
      <c r="A10" s="166" t="s">
        <v>204</v>
      </c>
      <c r="B10" s="216">
        <v>18.81</v>
      </c>
      <c r="F10" s="63"/>
      <c r="G10" s="63"/>
      <c r="H10" s="63"/>
      <c r="L10" s="63"/>
      <c r="M10" s="63"/>
      <c r="N10" s="63"/>
      <c r="T10" s="64"/>
      <c r="U10" s="64"/>
      <c r="V10" s="64"/>
    </row>
    <row r="11" spans="1:22" s="62" customFormat="1" ht="39" customHeight="1">
      <c r="A11" s="166" t="s">
        <v>205</v>
      </c>
      <c r="B11" s="216">
        <v>17.55</v>
      </c>
      <c r="F11" s="63"/>
      <c r="G11" s="63"/>
      <c r="H11" s="63"/>
      <c r="L11" s="63"/>
      <c r="M11" s="63"/>
      <c r="N11" s="63"/>
      <c r="T11" s="64"/>
      <c r="U11" s="64"/>
      <c r="V11" s="64"/>
    </row>
    <row r="12" spans="1:22" s="62" customFormat="1" ht="39" customHeight="1">
      <c r="A12" s="177" t="s">
        <v>206</v>
      </c>
      <c r="B12" s="216">
        <v>49.5</v>
      </c>
      <c r="F12" s="63"/>
      <c r="G12" s="63"/>
      <c r="H12" s="63"/>
      <c r="L12" s="63"/>
      <c r="M12" s="63"/>
      <c r="N12" s="63"/>
      <c r="T12" s="64"/>
      <c r="U12" s="64"/>
      <c r="V12" s="64"/>
    </row>
    <row r="13" spans="1:24" s="3" customFormat="1" ht="39" customHeight="1">
      <c r="A13" s="19" t="s">
        <v>4</v>
      </c>
      <c r="B13" s="5"/>
      <c r="C13" s="46"/>
      <c r="D13" s="46">
        <v>135.6</v>
      </c>
      <c r="F13" s="41" t="s">
        <v>5</v>
      </c>
      <c r="G13" s="41" t="s">
        <v>34</v>
      </c>
      <c r="H13" s="42">
        <v>135.6</v>
      </c>
      <c r="I13" s="2" t="e">
        <f t="shared" si="0"/>
        <v>#VALUE!</v>
      </c>
      <c r="J13" s="39">
        <f t="shared" si="1"/>
        <v>135.6</v>
      </c>
      <c r="K13" s="39"/>
      <c r="L13" s="41" t="s">
        <v>5</v>
      </c>
      <c r="M13" s="41" t="s">
        <v>34</v>
      </c>
      <c r="N13" s="42">
        <v>135.6</v>
      </c>
      <c r="O13" s="2" t="e">
        <f t="shared" si="2"/>
        <v>#VALUE!</v>
      </c>
      <c r="P13" s="39">
        <f t="shared" si="3"/>
        <v>135.6</v>
      </c>
      <c r="T13" s="43" t="s">
        <v>5</v>
      </c>
      <c r="U13" s="43" t="s">
        <v>34</v>
      </c>
      <c r="V13" s="44">
        <v>135.6</v>
      </c>
      <c r="W13" s="3">
        <f t="shared" si="4"/>
        <v>-135.6</v>
      </c>
      <c r="X13" s="3" t="e">
        <f t="shared" si="5"/>
        <v>#VALUE!</v>
      </c>
    </row>
    <row r="14" spans="1:24" s="3" customFormat="1" ht="39" customHeight="1">
      <c r="A14" s="153" t="s">
        <v>127</v>
      </c>
      <c r="B14" s="5"/>
      <c r="C14" s="39">
        <v>105429</v>
      </c>
      <c r="D14" s="40">
        <v>595734.14</v>
      </c>
      <c r="E14" s="3">
        <f>104401+13602</f>
        <v>118003</v>
      </c>
      <c r="F14" s="41" t="s">
        <v>8</v>
      </c>
      <c r="G14" s="41" t="s">
        <v>30</v>
      </c>
      <c r="H14" s="42">
        <v>596221.15</v>
      </c>
      <c r="I14" s="2" t="e">
        <f t="shared" si="0"/>
        <v>#VALUE!</v>
      </c>
      <c r="J14" s="39">
        <f t="shared" si="1"/>
        <v>596221.15</v>
      </c>
      <c r="K14" s="39">
        <v>75943</v>
      </c>
      <c r="L14" s="41" t="s">
        <v>8</v>
      </c>
      <c r="M14" s="41" t="s">
        <v>30</v>
      </c>
      <c r="N14" s="42">
        <v>643048.95</v>
      </c>
      <c r="O14" s="2" t="e">
        <f t="shared" si="2"/>
        <v>#VALUE!</v>
      </c>
      <c r="P14" s="39">
        <f t="shared" si="3"/>
        <v>643048.95</v>
      </c>
      <c r="R14" s="3">
        <v>717759</v>
      </c>
      <c r="T14" s="43" t="s">
        <v>8</v>
      </c>
      <c r="U14" s="43" t="s">
        <v>30</v>
      </c>
      <c r="V14" s="44">
        <v>659380.53</v>
      </c>
      <c r="W14" s="3">
        <f t="shared" si="4"/>
        <v>-659380.53</v>
      </c>
      <c r="X14" s="3" t="e">
        <f t="shared" si="5"/>
        <v>#VALUE!</v>
      </c>
    </row>
    <row r="15" spans="1:24" s="3" customFormat="1" ht="39" customHeight="1">
      <c r="A15" s="19" t="s">
        <v>128</v>
      </c>
      <c r="B15" s="5"/>
      <c r="C15" s="39"/>
      <c r="D15" s="39">
        <v>7616.62</v>
      </c>
      <c r="F15" s="41" t="s">
        <v>7</v>
      </c>
      <c r="G15" s="41" t="s">
        <v>31</v>
      </c>
      <c r="H15" s="42">
        <v>7616.62</v>
      </c>
      <c r="I15" s="2" t="e">
        <f t="shared" si="0"/>
        <v>#VALUE!</v>
      </c>
      <c r="J15" s="39">
        <f t="shared" si="1"/>
        <v>7616.62</v>
      </c>
      <c r="K15" s="39"/>
      <c r="L15" s="41" t="s">
        <v>7</v>
      </c>
      <c r="M15" s="41" t="s">
        <v>31</v>
      </c>
      <c r="N15" s="42">
        <v>7749.58</v>
      </c>
      <c r="O15" s="2" t="e">
        <f t="shared" si="2"/>
        <v>#VALUE!</v>
      </c>
      <c r="P15" s="39">
        <f t="shared" si="3"/>
        <v>7749.58</v>
      </c>
      <c r="T15" s="43" t="s">
        <v>7</v>
      </c>
      <c r="U15" s="43" t="s">
        <v>31</v>
      </c>
      <c r="V15" s="44">
        <v>8475.47</v>
      </c>
      <c r="W15" s="3">
        <f t="shared" si="4"/>
        <v>-8475.47</v>
      </c>
      <c r="X15" s="3" t="e">
        <f t="shared" si="5"/>
        <v>#VALUE!</v>
      </c>
    </row>
    <row r="16" spans="1:22" s="3" customFormat="1" ht="39" customHeight="1">
      <c r="A16" s="19" t="s">
        <v>129</v>
      </c>
      <c r="B16" s="5"/>
      <c r="C16" s="39"/>
      <c r="D16" s="39"/>
      <c r="F16" s="41"/>
      <c r="G16" s="41"/>
      <c r="H16" s="42"/>
      <c r="I16" s="2"/>
      <c r="J16" s="39"/>
      <c r="K16" s="39"/>
      <c r="L16" s="41"/>
      <c r="M16" s="41"/>
      <c r="N16" s="42"/>
      <c r="O16" s="2"/>
      <c r="P16" s="39"/>
      <c r="T16" s="43"/>
      <c r="U16" s="43"/>
      <c r="V16" s="44"/>
    </row>
    <row r="17" spans="1:24" s="3" customFormat="1" ht="39" customHeight="1">
      <c r="A17" s="65" t="s">
        <v>118</v>
      </c>
      <c r="B17" s="5"/>
      <c r="C17" s="39"/>
      <c r="D17" s="39">
        <v>3922.87</v>
      </c>
      <c r="F17" s="41" t="s">
        <v>6</v>
      </c>
      <c r="G17" s="41" t="s">
        <v>33</v>
      </c>
      <c r="H17" s="42">
        <v>3922.87</v>
      </c>
      <c r="I17" s="2" t="e">
        <f>F17-A17</f>
        <v>#VALUE!</v>
      </c>
      <c r="J17" s="39">
        <f t="shared" si="1"/>
        <v>3922.87</v>
      </c>
      <c r="K17" s="39">
        <v>750</v>
      </c>
      <c r="L17" s="41" t="s">
        <v>6</v>
      </c>
      <c r="M17" s="41" t="s">
        <v>33</v>
      </c>
      <c r="N17" s="42">
        <v>4041.81</v>
      </c>
      <c r="O17" s="2" t="e">
        <f>L17-A17</f>
        <v>#VALUE!</v>
      </c>
      <c r="P17" s="39">
        <f t="shared" si="3"/>
        <v>4041.81</v>
      </c>
      <c r="T17" s="43" t="s">
        <v>6</v>
      </c>
      <c r="U17" s="43" t="s">
        <v>33</v>
      </c>
      <c r="V17" s="44">
        <v>4680.94</v>
      </c>
      <c r="W17" s="3">
        <f t="shared" si="4"/>
        <v>-4680.94</v>
      </c>
      <c r="X17" s="3" t="e">
        <f>T17-A17</f>
        <v>#VALUE!</v>
      </c>
    </row>
    <row r="18" spans="1:24" s="3" customFormat="1" ht="39" customHeight="1">
      <c r="A18" s="65" t="s">
        <v>130</v>
      </c>
      <c r="B18" s="5"/>
      <c r="C18" s="39"/>
      <c r="D18" s="39">
        <v>3922.87</v>
      </c>
      <c r="F18" s="41" t="s">
        <v>6</v>
      </c>
      <c r="G18" s="41" t="s">
        <v>33</v>
      </c>
      <c r="H18" s="42">
        <v>3922.87</v>
      </c>
      <c r="I18" s="2" t="e">
        <f>F18-A18</f>
        <v>#VALUE!</v>
      </c>
      <c r="J18" s="39">
        <f t="shared" si="1"/>
        <v>3922.87</v>
      </c>
      <c r="K18" s="39">
        <v>750</v>
      </c>
      <c r="L18" s="41" t="s">
        <v>6</v>
      </c>
      <c r="M18" s="41" t="s">
        <v>33</v>
      </c>
      <c r="N18" s="42">
        <v>4041.81</v>
      </c>
      <c r="O18" s="2" t="e">
        <f>L18-A18</f>
        <v>#VALUE!</v>
      </c>
      <c r="P18" s="39">
        <f t="shared" si="3"/>
        <v>4041.81</v>
      </c>
      <c r="T18" s="43" t="s">
        <v>6</v>
      </c>
      <c r="U18" s="43" t="s">
        <v>33</v>
      </c>
      <c r="V18" s="44">
        <v>4680.94</v>
      </c>
      <c r="W18" s="3">
        <f t="shared" si="4"/>
        <v>-4680.94</v>
      </c>
      <c r="X18" s="3" t="e">
        <f>T18-A18</f>
        <v>#VALUE!</v>
      </c>
    </row>
    <row r="19" spans="1:24" s="3" customFormat="1" ht="39" customHeight="1">
      <c r="A19" s="19" t="s">
        <v>4</v>
      </c>
      <c r="B19" s="5"/>
      <c r="C19" s="46"/>
      <c r="D19" s="46">
        <v>135.6</v>
      </c>
      <c r="F19" s="41" t="s">
        <v>5</v>
      </c>
      <c r="G19" s="41" t="s">
        <v>34</v>
      </c>
      <c r="H19" s="42">
        <v>135.6</v>
      </c>
      <c r="I19" s="2" t="e">
        <f>F19-A19</f>
        <v>#VALUE!</v>
      </c>
      <c r="J19" s="39">
        <f t="shared" si="1"/>
        <v>135.6</v>
      </c>
      <c r="K19" s="39"/>
      <c r="L19" s="41" t="s">
        <v>5</v>
      </c>
      <c r="M19" s="41" t="s">
        <v>34</v>
      </c>
      <c r="N19" s="42">
        <v>135.6</v>
      </c>
      <c r="O19" s="2" t="e">
        <f>L19-A19</f>
        <v>#VALUE!</v>
      </c>
      <c r="P19" s="39">
        <f t="shared" si="3"/>
        <v>135.6</v>
      </c>
      <c r="T19" s="43" t="s">
        <v>5</v>
      </c>
      <c r="U19" s="43" t="s">
        <v>34</v>
      </c>
      <c r="V19" s="44">
        <v>135.6</v>
      </c>
      <c r="W19" s="3">
        <f t="shared" si="4"/>
        <v>-135.6</v>
      </c>
      <c r="X19" s="3" t="e">
        <f>T19-A19</f>
        <v>#VALUE!</v>
      </c>
    </row>
    <row r="20" spans="1:23" s="3" customFormat="1" ht="39" customHeight="1">
      <c r="A20" s="135" t="s">
        <v>9</v>
      </c>
      <c r="B20" s="179">
        <f>B5+B14</f>
        <v>765.2799999999999</v>
      </c>
      <c r="F20" s="36">
        <f>""</f>
      </c>
      <c r="G20" s="36">
        <f>""</f>
      </c>
      <c r="H20" s="36">
        <f>""</f>
      </c>
      <c r="I20" s="2"/>
      <c r="L20" s="36">
        <f>""</f>
      </c>
      <c r="M20" s="37">
        <f>""</f>
      </c>
      <c r="N20" s="36">
        <f>""</f>
      </c>
      <c r="V20" s="8" t="e">
        <f>V21+#REF!+#REF!+#REF!+#REF!+#REF!+#REF!+#REF!+#REF!+#REF!+#REF!+#REF!+#REF!+#REF!+#REF!+#REF!+#REF!+#REF!+#REF!+#REF!+#REF!</f>
        <v>#REF!</v>
      </c>
      <c r="W20" s="8" t="e">
        <f>W21+#REF!+#REF!+#REF!+#REF!+#REF!+#REF!+#REF!+#REF!+#REF!+#REF!+#REF!+#REF!+#REF!+#REF!+#REF!+#REF!+#REF!+#REF!+#REF!+#REF!</f>
        <v>#REF!</v>
      </c>
    </row>
    <row r="21" spans="16:24" ht="19.5" customHeight="1">
      <c r="P21" s="47"/>
      <c r="T21" s="48" t="s">
        <v>3</v>
      </c>
      <c r="U21" s="48" t="s">
        <v>36</v>
      </c>
      <c r="V21" s="49">
        <v>19998</v>
      </c>
      <c r="W21" s="28">
        <f>B21-V21</f>
        <v>-19998</v>
      </c>
      <c r="X21" s="28">
        <f>T21-A21</f>
        <v>232</v>
      </c>
    </row>
    <row r="22" spans="16:24" ht="19.5" customHeight="1">
      <c r="P22" s="47"/>
      <c r="T22" s="48" t="s">
        <v>2</v>
      </c>
      <c r="U22" s="48" t="s">
        <v>37</v>
      </c>
      <c r="V22" s="49">
        <v>19998</v>
      </c>
      <c r="W22" s="28">
        <f>B22-V22</f>
        <v>-19998</v>
      </c>
      <c r="X22" s="28">
        <f>T22-A22</f>
        <v>23203</v>
      </c>
    </row>
    <row r="23" spans="16:24" ht="19.5" customHeight="1">
      <c r="P23" s="47"/>
      <c r="T23" s="48" t="s">
        <v>1</v>
      </c>
      <c r="U23" s="48" t="s">
        <v>38</v>
      </c>
      <c r="V23" s="49">
        <v>19998</v>
      </c>
      <c r="W23" s="28">
        <f>B23-V23</f>
        <v>-19998</v>
      </c>
      <c r="X23" s="28">
        <f>T23-A23</f>
        <v>2320301</v>
      </c>
    </row>
    <row r="24" ht="19.5" customHeight="1">
      <c r="P24" s="47"/>
    </row>
    <row r="25" ht="19.5" customHeight="1">
      <c r="P25" s="47"/>
    </row>
    <row r="26" ht="19.5" customHeight="1">
      <c r="P26" s="47"/>
    </row>
    <row r="27" ht="19.5" customHeight="1">
      <c r="P27" s="47"/>
    </row>
    <row r="28" ht="19.5" customHeight="1">
      <c r="P28" s="47"/>
    </row>
    <row r="29" ht="19.5" customHeight="1">
      <c r="P29" s="47"/>
    </row>
    <row r="30" ht="19.5" customHeight="1">
      <c r="P30" s="47"/>
    </row>
    <row r="31" ht="19.5" customHeight="1">
      <c r="P31" s="47"/>
    </row>
    <row r="32" ht="19.5" customHeight="1">
      <c r="P32" s="47"/>
    </row>
    <row r="33" ht="19.5" customHeight="1">
      <c r="P33" s="47"/>
    </row>
    <row r="34" ht="19.5" customHeight="1">
      <c r="P34" s="47"/>
    </row>
    <row r="35" ht="19.5" customHeight="1">
      <c r="P35" s="47"/>
    </row>
    <row r="36" ht="19.5" customHeight="1">
      <c r="P36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37"/>
  <sheetViews>
    <sheetView zoomScalePageLayoutView="0" workbookViewId="0" topLeftCell="A1">
      <selection activeCell="AB9" sqref="AB9"/>
    </sheetView>
  </sheetViews>
  <sheetFormatPr defaultColWidth="7.00390625" defaultRowHeight="15"/>
  <cols>
    <col min="1" max="1" width="15.421875" style="4" customWidth="1"/>
    <col min="2" max="2" width="44.57421875" style="3" customWidth="1"/>
    <col min="3" max="3" width="14.281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9.25" customHeight="1">
      <c r="A1" s="27" t="s">
        <v>120</v>
      </c>
    </row>
    <row r="2" spans="1:9" ht="28.5" customHeight="1">
      <c r="A2" s="202" t="s">
        <v>145</v>
      </c>
      <c r="B2" s="204"/>
      <c r="C2" s="203"/>
      <c r="G2" s="28"/>
      <c r="H2" s="28"/>
      <c r="I2" s="28"/>
    </row>
    <row r="3" spans="1:13" s="3" customFormat="1" ht="21.75" customHeight="1">
      <c r="A3" s="4"/>
      <c r="C3" s="128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4.75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4" customFormat="1" ht="24.75" customHeight="1">
      <c r="A5" s="7" t="s">
        <v>41</v>
      </c>
      <c r="B5" s="7" t="s">
        <v>29</v>
      </c>
      <c r="C5" s="178">
        <f>C6+C8+C10+C12+C14+C16</f>
        <v>623.3700000000001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>G5-A5</f>
        <v>0</v>
      </c>
      <c r="K5" s="4">
        <f>I5-C5</f>
        <v>595597.78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>M5-A5</f>
        <v>0</v>
      </c>
      <c r="Q5" s="4">
        <f>O5-C5</f>
        <v>642425.58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>C5-W5</f>
        <v>-658757.16</v>
      </c>
      <c r="Y5" s="4">
        <f>U5-A5</f>
        <v>0</v>
      </c>
    </row>
    <row r="6" spans="1:25" s="58" customFormat="1" ht="24.75" customHeight="1">
      <c r="A6" s="6" t="s">
        <v>42</v>
      </c>
      <c r="B6" s="19" t="s">
        <v>43</v>
      </c>
      <c r="C6" s="162">
        <v>21.6</v>
      </c>
      <c r="E6" s="58">
        <v>7616.62</v>
      </c>
      <c r="G6" s="59" t="s">
        <v>7</v>
      </c>
      <c r="H6" s="59" t="s">
        <v>31</v>
      </c>
      <c r="I6" s="59">
        <v>7616.62</v>
      </c>
      <c r="J6" s="58">
        <f>G6-A6</f>
        <v>0</v>
      </c>
      <c r="K6" s="58">
        <f>I6-C6</f>
        <v>7595.0199999999995</v>
      </c>
      <c r="M6" s="59" t="s">
        <v>7</v>
      </c>
      <c r="N6" s="59" t="s">
        <v>31</v>
      </c>
      <c r="O6" s="59">
        <v>7749.58</v>
      </c>
      <c r="P6" s="58">
        <f>M6-A6</f>
        <v>0</v>
      </c>
      <c r="Q6" s="58">
        <f>O6-C6</f>
        <v>7727.98</v>
      </c>
      <c r="U6" s="60" t="s">
        <v>7</v>
      </c>
      <c r="V6" s="60" t="s">
        <v>31</v>
      </c>
      <c r="W6" s="60">
        <v>8475.47</v>
      </c>
      <c r="X6" s="58">
        <f>C6-W6</f>
        <v>-8453.869999999999</v>
      </c>
      <c r="Y6" s="58">
        <f>U6-A6</f>
        <v>0</v>
      </c>
    </row>
    <row r="7" spans="1:25" s="62" customFormat="1" ht="24.75" customHeight="1">
      <c r="A7" s="61">
        <v>2010101</v>
      </c>
      <c r="B7" s="61" t="s">
        <v>32</v>
      </c>
      <c r="C7" s="162">
        <v>21.6</v>
      </c>
      <c r="E7" s="62">
        <v>3922.87</v>
      </c>
      <c r="G7" s="63" t="s">
        <v>6</v>
      </c>
      <c r="H7" s="63" t="s">
        <v>33</v>
      </c>
      <c r="I7" s="63">
        <v>3922.87</v>
      </c>
      <c r="J7" s="62">
        <f>G7-A7</f>
        <v>0</v>
      </c>
      <c r="K7" s="62">
        <f>I7-C7</f>
        <v>3901.27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>M7-A7</f>
        <v>0</v>
      </c>
      <c r="Q7" s="62">
        <f>O7-C7</f>
        <v>4020.21</v>
      </c>
      <c r="U7" s="64" t="s">
        <v>6</v>
      </c>
      <c r="V7" s="64" t="s">
        <v>33</v>
      </c>
      <c r="W7" s="64">
        <v>4680.94</v>
      </c>
      <c r="X7" s="62">
        <f>C7-W7</f>
        <v>-4659.339999999999</v>
      </c>
      <c r="Y7" s="62">
        <f>U7-A7</f>
        <v>0</v>
      </c>
    </row>
    <row r="8" spans="1:25" s="3" customFormat="1" ht="24.75" customHeight="1">
      <c r="A8" s="173">
        <v>20103</v>
      </c>
      <c r="B8" s="163" t="s">
        <v>184</v>
      </c>
      <c r="C8" s="162">
        <v>372.86</v>
      </c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>G8-#REF!</f>
        <v>#REF!</v>
      </c>
      <c r="K8" s="39" t="e">
        <f>I8-#REF!</f>
        <v>#REF!</v>
      </c>
      <c r="L8" s="39"/>
      <c r="M8" s="41" t="s">
        <v>5</v>
      </c>
      <c r="N8" s="41" t="s">
        <v>34</v>
      </c>
      <c r="O8" s="42">
        <v>135.6</v>
      </c>
      <c r="P8" s="2" t="e">
        <f>M8-#REF!</f>
        <v>#REF!</v>
      </c>
      <c r="Q8" s="39" t="e">
        <f>O8-#REF!</f>
        <v>#REF!</v>
      </c>
      <c r="U8" s="43" t="s">
        <v>5</v>
      </c>
      <c r="V8" s="43" t="s">
        <v>34</v>
      </c>
      <c r="W8" s="44">
        <v>135.6</v>
      </c>
      <c r="X8" s="3" t="e">
        <f>#REF!-W8</f>
        <v>#REF!</v>
      </c>
      <c r="Y8" s="3" t="e">
        <f>U8-#REF!</f>
        <v>#REF!</v>
      </c>
    </row>
    <row r="9" spans="1:25" s="3" customFormat="1" ht="24.75" customHeight="1">
      <c r="A9" s="163">
        <v>2010301</v>
      </c>
      <c r="B9" s="165" t="s">
        <v>183</v>
      </c>
      <c r="C9" s="162">
        <v>372.86</v>
      </c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 t="e">
        <f>G9-#REF!</f>
        <v>#REF!</v>
      </c>
      <c r="K9" s="39" t="e">
        <f>I9-#REF!</f>
        <v>#REF!</v>
      </c>
      <c r="L9" s="39">
        <v>75943</v>
      </c>
      <c r="M9" s="41" t="s">
        <v>8</v>
      </c>
      <c r="N9" s="41" t="s">
        <v>30</v>
      </c>
      <c r="O9" s="42">
        <v>643048.95</v>
      </c>
      <c r="P9" s="2" t="e">
        <f>M9-#REF!</f>
        <v>#REF!</v>
      </c>
      <c r="Q9" s="39" t="e">
        <f>O9-#REF!</f>
        <v>#REF!</v>
      </c>
      <c r="S9" s="3">
        <v>717759</v>
      </c>
      <c r="U9" s="43" t="s">
        <v>8</v>
      </c>
      <c r="V9" s="43" t="s">
        <v>30</v>
      </c>
      <c r="W9" s="44">
        <v>659380.53</v>
      </c>
      <c r="X9" s="3" t="e">
        <f>#REF!-W9</f>
        <v>#REF!</v>
      </c>
      <c r="Y9" s="3" t="e">
        <f>U9-#REF!</f>
        <v>#REF!</v>
      </c>
    </row>
    <row r="10" spans="1:25" s="3" customFormat="1" ht="24.75" customHeight="1">
      <c r="A10" s="163">
        <v>20106</v>
      </c>
      <c r="B10" s="166" t="s">
        <v>185</v>
      </c>
      <c r="C10" s="162">
        <v>42.16</v>
      </c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 t="e">
        <f>G10-#REF!</f>
        <v>#REF!</v>
      </c>
      <c r="K10" s="39" t="e">
        <f>I10-#REF!</f>
        <v>#REF!</v>
      </c>
      <c r="L10" s="39"/>
      <c r="M10" s="41" t="s">
        <v>7</v>
      </c>
      <c r="N10" s="41" t="s">
        <v>31</v>
      </c>
      <c r="O10" s="42">
        <v>7749.58</v>
      </c>
      <c r="P10" s="2" t="e">
        <f>M10-#REF!</f>
        <v>#REF!</v>
      </c>
      <c r="Q10" s="39" t="e">
        <f>O10-#REF!</f>
        <v>#REF!</v>
      </c>
      <c r="U10" s="43" t="s">
        <v>7</v>
      </c>
      <c r="V10" s="43" t="s">
        <v>31</v>
      </c>
      <c r="W10" s="44">
        <v>8475.47</v>
      </c>
      <c r="X10" s="3" t="e">
        <f>#REF!-W10</f>
        <v>#REF!</v>
      </c>
      <c r="Y10" s="3" t="e">
        <f>U10-#REF!</f>
        <v>#REF!</v>
      </c>
    </row>
    <row r="11" spans="1:25" s="3" customFormat="1" ht="24.75" customHeight="1">
      <c r="A11" s="164">
        <v>2010601</v>
      </c>
      <c r="B11" s="165" t="s">
        <v>183</v>
      </c>
      <c r="C11" s="162">
        <v>42.16</v>
      </c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 t="e">
        <f>G11-#REF!</f>
        <v>#REF!</v>
      </c>
      <c r="K11" s="39" t="e">
        <f>I11-#REF!</f>
        <v>#REF!</v>
      </c>
      <c r="L11" s="39">
        <v>750</v>
      </c>
      <c r="M11" s="41" t="s">
        <v>6</v>
      </c>
      <c r="N11" s="41" t="s">
        <v>33</v>
      </c>
      <c r="O11" s="42">
        <v>4041.81</v>
      </c>
      <c r="P11" s="2" t="e">
        <f>M11-#REF!</f>
        <v>#REF!</v>
      </c>
      <c r="Q11" s="39" t="e">
        <f>O11-#REF!</f>
        <v>#REF!</v>
      </c>
      <c r="U11" s="43" t="s">
        <v>6</v>
      </c>
      <c r="V11" s="43" t="s">
        <v>33</v>
      </c>
      <c r="W11" s="44">
        <v>4680.94</v>
      </c>
      <c r="X11" s="3" t="e">
        <f>#REF!-W11</f>
        <v>#REF!</v>
      </c>
      <c r="Y11" s="3" t="e">
        <f>U11-#REF!</f>
        <v>#REF!</v>
      </c>
    </row>
    <row r="12" spans="1:25" s="3" customFormat="1" ht="24.75" customHeight="1">
      <c r="A12" s="164">
        <v>20111</v>
      </c>
      <c r="B12" s="168" t="s">
        <v>186</v>
      </c>
      <c r="C12" s="162">
        <v>19.66</v>
      </c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>G12-A36</f>
        <v>#VALUE!</v>
      </c>
      <c r="K12" s="39">
        <f>I12-C36</f>
        <v>135.6</v>
      </c>
      <c r="L12" s="39"/>
      <c r="M12" s="41" t="s">
        <v>5</v>
      </c>
      <c r="N12" s="41" t="s">
        <v>34</v>
      </c>
      <c r="O12" s="42">
        <v>135.6</v>
      </c>
      <c r="P12" s="2" t="e">
        <f>M12-A36</f>
        <v>#VALUE!</v>
      </c>
      <c r="Q12" s="39">
        <f>O12-C36</f>
        <v>135.6</v>
      </c>
      <c r="U12" s="43" t="s">
        <v>5</v>
      </c>
      <c r="V12" s="43" t="s">
        <v>34</v>
      </c>
      <c r="W12" s="44">
        <v>135.6</v>
      </c>
      <c r="X12" s="3">
        <f>C36-W12</f>
        <v>-135.6</v>
      </c>
      <c r="Y12" s="3" t="e">
        <f>U12-A36</f>
        <v>#VALUE!</v>
      </c>
    </row>
    <row r="13" spans="1:24" s="3" customFormat="1" ht="24.75" customHeight="1">
      <c r="A13" s="164">
        <v>2011101</v>
      </c>
      <c r="B13" s="165" t="s">
        <v>183</v>
      </c>
      <c r="C13" s="162">
        <v>19.66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:25" ht="24.75" customHeight="1">
      <c r="A14" s="173">
        <v>20129</v>
      </c>
      <c r="B14" s="166" t="s">
        <v>187</v>
      </c>
      <c r="C14" s="162">
        <v>9.66</v>
      </c>
      <c r="Q14" s="47"/>
      <c r="U14" s="48" t="s">
        <v>3</v>
      </c>
      <c r="V14" s="48" t="s">
        <v>36</v>
      </c>
      <c r="W14" s="49">
        <v>19998</v>
      </c>
      <c r="X14" s="28">
        <f>C38-W14</f>
        <v>-19998</v>
      </c>
      <c r="Y14" s="28">
        <f>U14-A38</f>
        <v>232</v>
      </c>
    </row>
    <row r="15" spans="1:25" ht="24.75" customHeight="1">
      <c r="A15" s="164">
        <v>2012901</v>
      </c>
      <c r="B15" s="165" t="s">
        <v>183</v>
      </c>
      <c r="C15" s="162">
        <v>9.66</v>
      </c>
      <c r="Q15" s="47"/>
      <c r="U15" s="48" t="s">
        <v>2</v>
      </c>
      <c r="V15" s="48" t="s">
        <v>37</v>
      </c>
      <c r="W15" s="49">
        <v>19998</v>
      </c>
      <c r="X15" s="28">
        <f>C39-W15</f>
        <v>-19998</v>
      </c>
      <c r="Y15" s="28">
        <f>U15-A39</f>
        <v>23203</v>
      </c>
    </row>
    <row r="16" spans="1:25" ht="24.75" customHeight="1">
      <c r="A16" s="173">
        <v>20131</v>
      </c>
      <c r="B16" s="163" t="s">
        <v>188</v>
      </c>
      <c r="C16" s="162">
        <v>157.43</v>
      </c>
      <c r="Q16" s="47"/>
      <c r="U16" s="48" t="s">
        <v>1</v>
      </c>
      <c r="V16" s="48" t="s">
        <v>38</v>
      </c>
      <c r="W16" s="49">
        <v>19998</v>
      </c>
      <c r="X16" s="28">
        <f>C40-W16</f>
        <v>-19998</v>
      </c>
      <c r="Y16" s="28">
        <f>U16-A40</f>
        <v>2320301</v>
      </c>
    </row>
    <row r="17" spans="1:17" ht="24.75" customHeight="1">
      <c r="A17" s="174">
        <v>2013101</v>
      </c>
      <c r="B17" s="165" t="s">
        <v>183</v>
      </c>
      <c r="C17" s="162">
        <v>157.43</v>
      </c>
      <c r="Q17" s="47"/>
    </row>
    <row r="18" spans="1:17" ht="24.75" customHeight="1">
      <c r="A18" s="169">
        <v>207</v>
      </c>
      <c r="B18" s="169" t="s">
        <v>201</v>
      </c>
      <c r="C18" s="162">
        <v>11.14</v>
      </c>
      <c r="Q18" s="47"/>
    </row>
    <row r="19" spans="1:17" ht="24.75" customHeight="1">
      <c r="A19" s="164">
        <v>20701</v>
      </c>
      <c r="B19" s="164" t="s">
        <v>190</v>
      </c>
      <c r="C19" s="162">
        <v>11.14</v>
      </c>
      <c r="Q19" s="47"/>
    </row>
    <row r="20" spans="1:17" ht="24.75" customHeight="1">
      <c r="A20" s="164">
        <v>2070101</v>
      </c>
      <c r="B20" s="165" t="s">
        <v>183</v>
      </c>
      <c r="C20" s="162">
        <v>11.14</v>
      </c>
      <c r="Q20" s="47"/>
    </row>
    <row r="21" spans="1:17" ht="24.75" customHeight="1">
      <c r="A21" s="169">
        <v>208</v>
      </c>
      <c r="B21" s="170" t="s">
        <v>191</v>
      </c>
      <c r="C21" s="162">
        <v>9.11</v>
      </c>
      <c r="Q21" s="47"/>
    </row>
    <row r="22" spans="1:17" ht="24.75" customHeight="1">
      <c r="A22" s="164">
        <v>20802</v>
      </c>
      <c r="B22" s="167" t="s">
        <v>192</v>
      </c>
      <c r="C22" s="162">
        <v>9.11</v>
      </c>
      <c r="Q22" s="47"/>
    </row>
    <row r="23" spans="1:17" ht="24.75" customHeight="1">
      <c r="A23" s="164">
        <v>2080201</v>
      </c>
      <c r="B23" s="165" t="s">
        <v>183</v>
      </c>
      <c r="C23" s="162">
        <v>9.11</v>
      </c>
      <c r="Q23" s="47"/>
    </row>
    <row r="24" spans="1:17" ht="24.75" customHeight="1">
      <c r="A24" s="175">
        <v>210</v>
      </c>
      <c r="B24" s="171" t="s">
        <v>193</v>
      </c>
      <c r="C24" s="162">
        <v>35.8</v>
      </c>
      <c r="Q24" s="47"/>
    </row>
    <row r="25" spans="1:17" ht="24.75" customHeight="1">
      <c r="A25" s="164">
        <v>21007</v>
      </c>
      <c r="B25" s="164" t="s">
        <v>194</v>
      </c>
      <c r="C25" s="162">
        <v>35.8</v>
      </c>
      <c r="Q25" s="47"/>
    </row>
    <row r="26" spans="1:17" ht="24.75" customHeight="1">
      <c r="A26" s="164">
        <v>2100701</v>
      </c>
      <c r="B26" s="165" t="s">
        <v>183</v>
      </c>
      <c r="C26" s="162">
        <v>35.8</v>
      </c>
      <c r="Q26" s="47"/>
    </row>
    <row r="27" spans="1:17" ht="24.75" customHeight="1">
      <c r="A27" s="169">
        <v>211</v>
      </c>
      <c r="B27" s="171" t="s">
        <v>195</v>
      </c>
      <c r="C27" s="162">
        <v>18.81</v>
      </c>
      <c r="Q27" s="47"/>
    </row>
    <row r="28" spans="1:17" ht="24.75" customHeight="1">
      <c r="A28" s="164">
        <v>21101</v>
      </c>
      <c r="B28" s="166" t="s">
        <v>196</v>
      </c>
      <c r="C28" s="162">
        <v>18.81</v>
      </c>
      <c r="Q28" s="47"/>
    </row>
    <row r="29" spans="1:17" ht="24.75" customHeight="1">
      <c r="A29" s="164">
        <v>2110101</v>
      </c>
      <c r="B29" s="165" t="s">
        <v>183</v>
      </c>
      <c r="C29" s="162">
        <v>18.81</v>
      </c>
      <c r="Q29" s="47"/>
    </row>
    <row r="30" spans="1:3" ht="24.75" customHeight="1">
      <c r="A30" s="169">
        <v>212</v>
      </c>
      <c r="B30" s="171" t="s">
        <v>197</v>
      </c>
      <c r="C30" s="162">
        <v>17.55</v>
      </c>
    </row>
    <row r="31" spans="1:3" ht="24.75" customHeight="1">
      <c r="A31" s="164">
        <v>21201</v>
      </c>
      <c r="B31" s="166" t="s">
        <v>198</v>
      </c>
      <c r="C31" s="162">
        <v>17.55</v>
      </c>
    </row>
    <row r="32" spans="1:3" ht="24.75" customHeight="1">
      <c r="A32" s="164">
        <v>2120101</v>
      </c>
      <c r="B32" s="165" t="s">
        <v>183</v>
      </c>
      <c r="C32" s="162">
        <v>17.55</v>
      </c>
    </row>
    <row r="33" spans="1:3" ht="24.75" customHeight="1">
      <c r="A33" s="169">
        <v>213</v>
      </c>
      <c r="B33" s="169" t="s">
        <v>199</v>
      </c>
      <c r="C33" s="162">
        <v>49.5</v>
      </c>
    </row>
    <row r="34" spans="1:3" ht="24.75" customHeight="1">
      <c r="A34" s="164">
        <v>21301</v>
      </c>
      <c r="B34" s="164" t="s">
        <v>200</v>
      </c>
      <c r="C34" s="162">
        <v>49.5</v>
      </c>
    </row>
    <row r="35" spans="1:3" ht="24.75" customHeight="1">
      <c r="A35" s="164">
        <v>2130101</v>
      </c>
      <c r="B35" s="172" t="s">
        <v>183</v>
      </c>
      <c r="C35" s="162">
        <v>49.5</v>
      </c>
    </row>
    <row r="36" spans="1:3" ht="24.75" customHeight="1">
      <c r="A36" s="6" t="s">
        <v>4</v>
      </c>
      <c r="B36" s="45"/>
      <c r="C36" s="5"/>
    </row>
    <row r="37" spans="1:3" ht="24.75" customHeight="1">
      <c r="A37" s="205" t="s">
        <v>35</v>
      </c>
      <c r="B37" s="206"/>
      <c r="C37" s="179">
        <f>C5+C18+C21+C24+C27+C30+C33</f>
        <v>765.28</v>
      </c>
    </row>
  </sheetData>
  <sheetProtection/>
  <mergeCells count="2">
    <mergeCell ref="A2:C2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65"/>
  <sheetViews>
    <sheetView zoomScalePageLayoutView="0" workbookViewId="0" topLeftCell="A55">
      <selection activeCell="C63" sqref="C63"/>
    </sheetView>
  </sheetViews>
  <sheetFormatPr defaultColWidth="9.140625" defaultRowHeight="15"/>
  <cols>
    <col min="1" max="1" width="19.421875" style="66" customWidth="1"/>
    <col min="2" max="2" width="38.57421875" style="66" customWidth="1"/>
    <col min="3" max="3" width="17.28125" style="184" customWidth="1"/>
    <col min="4" max="16384" width="9.00390625" style="66" customWidth="1"/>
  </cols>
  <sheetData>
    <row r="1" ht="21" customHeight="1">
      <c r="A1" s="69" t="s">
        <v>168</v>
      </c>
    </row>
    <row r="2" spans="1:3" ht="24.75" customHeight="1">
      <c r="A2" s="207" t="s">
        <v>146</v>
      </c>
      <c r="B2" s="208"/>
      <c r="C2" s="208"/>
    </row>
    <row r="3" s="69" customFormat="1" ht="24" customHeight="1">
      <c r="C3" s="185" t="s">
        <v>49</v>
      </c>
    </row>
    <row r="4" spans="1:3" s="76" customFormat="1" ht="24.75" customHeight="1">
      <c r="A4" s="81" t="s">
        <v>50</v>
      </c>
      <c r="B4" s="81" t="s">
        <v>51</v>
      </c>
      <c r="C4" s="182" t="s">
        <v>52</v>
      </c>
    </row>
    <row r="5" spans="1:3" s="82" customFormat="1" ht="24.75" customHeight="1">
      <c r="A5" s="191">
        <v>301</v>
      </c>
      <c r="B5" s="191" t="s">
        <v>266</v>
      </c>
      <c r="C5" s="183">
        <f>SUM(C6:C7,C10:C11,C18:C20)</f>
        <v>614.42</v>
      </c>
    </row>
    <row r="6" spans="1:3" s="84" customFormat="1" ht="24.75" customHeight="1">
      <c r="A6" s="192">
        <v>30101</v>
      </c>
      <c r="B6" s="193" t="s">
        <v>207</v>
      </c>
      <c r="C6" s="194">
        <v>240.32</v>
      </c>
    </row>
    <row r="7" spans="1:3" s="69" customFormat="1" ht="24.75" customHeight="1">
      <c r="A7" s="192"/>
      <c r="B7" s="193" t="s">
        <v>208</v>
      </c>
      <c r="C7" s="194">
        <v>124.69</v>
      </c>
    </row>
    <row r="8" spans="1:3" s="76" customFormat="1" ht="24.75" customHeight="1">
      <c r="A8" s="192">
        <v>30102</v>
      </c>
      <c r="B8" s="193" t="s">
        <v>209</v>
      </c>
      <c r="C8" s="194">
        <v>91.24</v>
      </c>
    </row>
    <row r="9" spans="1:3" s="69" customFormat="1" ht="24.75" customHeight="1">
      <c r="A9" s="192">
        <v>30102</v>
      </c>
      <c r="B9" s="193" t="s">
        <v>210</v>
      </c>
      <c r="C9" s="194">
        <v>33.45</v>
      </c>
    </row>
    <row r="10" spans="1:3" s="69" customFormat="1" ht="24.75" customHeight="1">
      <c r="A10" s="192">
        <v>30103</v>
      </c>
      <c r="B10" s="193" t="s">
        <v>211</v>
      </c>
      <c r="C10" s="194">
        <v>6.5</v>
      </c>
    </row>
    <row r="11" spans="1:3" s="76" customFormat="1" ht="24.75" customHeight="1">
      <c r="A11" s="192"/>
      <c r="B11" s="193" t="s">
        <v>212</v>
      </c>
      <c r="C11" s="194">
        <v>107.59</v>
      </c>
    </row>
    <row r="12" spans="1:3" ht="24.75" customHeight="1">
      <c r="A12" s="192">
        <v>30104</v>
      </c>
      <c r="B12" s="193" t="s">
        <v>213</v>
      </c>
      <c r="C12" s="194">
        <v>63.76</v>
      </c>
    </row>
    <row r="13" spans="1:3" ht="24.75" customHeight="1">
      <c r="A13" s="192">
        <v>30104</v>
      </c>
      <c r="B13" s="193" t="s">
        <v>214</v>
      </c>
      <c r="C13" s="194">
        <v>15.94</v>
      </c>
    </row>
    <row r="14" spans="1:3" ht="24.75" customHeight="1">
      <c r="A14" s="192">
        <v>30104</v>
      </c>
      <c r="B14" s="193" t="s">
        <v>215</v>
      </c>
      <c r="C14" s="194">
        <v>0.38</v>
      </c>
    </row>
    <row r="15" spans="1:3" ht="24.75" customHeight="1">
      <c r="A15" s="192">
        <v>30104</v>
      </c>
      <c r="B15" s="193" t="s">
        <v>216</v>
      </c>
      <c r="C15" s="194"/>
    </row>
    <row r="16" spans="1:3" ht="24.75" customHeight="1">
      <c r="A16" s="192">
        <v>30104</v>
      </c>
      <c r="B16" s="193" t="s">
        <v>217</v>
      </c>
      <c r="C16" s="194"/>
    </row>
    <row r="17" spans="1:3" ht="24.75" customHeight="1">
      <c r="A17" s="192">
        <v>30104</v>
      </c>
      <c r="B17" s="193" t="s">
        <v>218</v>
      </c>
      <c r="C17" s="194">
        <v>27.51</v>
      </c>
    </row>
    <row r="18" spans="1:3" ht="24.75" customHeight="1">
      <c r="A18" s="192">
        <v>30106</v>
      </c>
      <c r="B18" s="193" t="s">
        <v>219</v>
      </c>
      <c r="C18" s="194"/>
    </row>
    <row r="19" spans="1:3" ht="24.75" customHeight="1">
      <c r="A19" s="192">
        <v>30107</v>
      </c>
      <c r="B19" s="193" t="s">
        <v>220</v>
      </c>
      <c r="C19" s="194">
        <v>105.68</v>
      </c>
    </row>
    <row r="20" spans="1:3" ht="24.75" customHeight="1">
      <c r="A20" s="192"/>
      <c r="B20" s="193" t="s">
        <v>221</v>
      </c>
      <c r="C20" s="194">
        <v>29.64</v>
      </c>
    </row>
    <row r="21" spans="1:3" ht="24.75" customHeight="1">
      <c r="A21" s="192">
        <v>30199</v>
      </c>
      <c r="B21" s="193" t="s">
        <v>222</v>
      </c>
      <c r="C21" s="194"/>
    </row>
    <row r="22" spans="1:3" ht="24.75" customHeight="1">
      <c r="A22" s="192">
        <v>30199</v>
      </c>
      <c r="B22" s="193" t="s">
        <v>223</v>
      </c>
      <c r="C22" s="194">
        <v>29.5</v>
      </c>
    </row>
    <row r="23" spans="1:3" ht="24.75" customHeight="1">
      <c r="A23" s="192">
        <v>30199</v>
      </c>
      <c r="B23" s="193" t="s">
        <v>224</v>
      </c>
      <c r="C23" s="194"/>
    </row>
    <row r="24" spans="1:3" ht="24.75" customHeight="1">
      <c r="A24" s="192">
        <v>30199</v>
      </c>
      <c r="B24" s="193" t="s">
        <v>225</v>
      </c>
      <c r="C24" s="194">
        <v>0.14</v>
      </c>
    </row>
    <row r="25" spans="1:3" ht="24.75" customHeight="1">
      <c r="A25" s="191">
        <v>302</v>
      </c>
      <c r="B25" s="191" t="s">
        <v>267</v>
      </c>
      <c r="C25" s="183">
        <v>83.14</v>
      </c>
    </row>
    <row r="26" spans="1:3" ht="24.75" customHeight="1">
      <c r="A26" s="83">
        <v>30201</v>
      </c>
      <c r="B26" s="180" t="s">
        <v>262</v>
      </c>
      <c r="C26" s="194">
        <v>11.05</v>
      </c>
    </row>
    <row r="27" spans="1:3" ht="24.75" customHeight="1">
      <c r="A27" s="192">
        <v>30202</v>
      </c>
      <c r="B27" s="193" t="s">
        <v>236</v>
      </c>
      <c r="C27" s="194">
        <v>0.85</v>
      </c>
    </row>
    <row r="28" spans="1:3" ht="24.75" customHeight="1">
      <c r="A28" s="192">
        <v>30205</v>
      </c>
      <c r="B28" s="193" t="s">
        <v>237</v>
      </c>
      <c r="C28" s="194">
        <v>2.55</v>
      </c>
    </row>
    <row r="29" spans="1:3" ht="24.75" customHeight="1">
      <c r="A29" s="192">
        <v>30206</v>
      </c>
      <c r="B29" s="193" t="s">
        <v>238</v>
      </c>
      <c r="C29" s="194">
        <v>6.8</v>
      </c>
    </row>
    <row r="30" spans="1:3" ht="24.75" customHeight="1">
      <c r="A30" s="192">
        <v>30207</v>
      </c>
      <c r="B30" s="193" t="s">
        <v>239</v>
      </c>
      <c r="C30" s="194">
        <v>8.5</v>
      </c>
    </row>
    <row r="31" spans="1:3" ht="24.75" customHeight="1">
      <c r="A31" s="192">
        <v>30211</v>
      </c>
      <c r="B31" s="193" t="s">
        <v>240</v>
      </c>
      <c r="C31" s="194">
        <v>17</v>
      </c>
    </row>
    <row r="32" spans="1:3" ht="24.75" customHeight="1">
      <c r="A32" s="192">
        <v>30213</v>
      </c>
      <c r="B32" s="193" t="s">
        <v>241</v>
      </c>
      <c r="C32" s="194">
        <v>0.85</v>
      </c>
    </row>
    <row r="33" spans="1:3" ht="24.75" customHeight="1">
      <c r="A33" s="192"/>
      <c r="B33" s="193" t="s">
        <v>242</v>
      </c>
      <c r="C33" s="194">
        <v>8.35</v>
      </c>
    </row>
    <row r="34" spans="1:3" ht="24.75" customHeight="1">
      <c r="A34" s="192">
        <v>30208</v>
      </c>
      <c r="B34" s="193" t="s">
        <v>243</v>
      </c>
      <c r="C34" s="194"/>
    </row>
    <row r="35" spans="1:3" ht="24.75" customHeight="1">
      <c r="A35" s="192">
        <v>30208</v>
      </c>
      <c r="B35" s="193" t="s">
        <v>244</v>
      </c>
      <c r="C35" s="194">
        <v>8.35</v>
      </c>
    </row>
    <row r="36" spans="1:3" ht="24.75" customHeight="1">
      <c r="A36" s="192"/>
      <c r="B36" s="193" t="s">
        <v>245</v>
      </c>
      <c r="C36" s="194">
        <v>12.5</v>
      </c>
    </row>
    <row r="37" spans="1:3" ht="24.75" customHeight="1">
      <c r="A37" s="192">
        <v>30231</v>
      </c>
      <c r="B37" s="193" t="s">
        <v>246</v>
      </c>
      <c r="C37" s="194">
        <v>12.5</v>
      </c>
    </row>
    <row r="38" spans="1:3" ht="24.75" customHeight="1">
      <c r="A38" s="192">
        <v>30231</v>
      </c>
      <c r="B38" s="193" t="s">
        <v>247</v>
      </c>
      <c r="C38" s="194"/>
    </row>
    <row r="39" spans="1:3" ht="24.75" customHeight="1">
      <c r="A39" s="192"/>
      <c r="B39" s="193" t="s">
        <v>248</v>
      </c>
      <c r="C39" s="194">
        <v>0.6</v>
      </c>
    </row>
    <row r="40" spans="1:3" ht="24.75" customHeight="1">
      <c r="A40" s="192">
        <v>30299</v>
      </c>
      <c r="B40" s="193" t="s">
        <v>249</v>
      </c>
      <c r="C40" s="194"/>
    </row>
    <row r="41" spans="1:3" ht="24.75" customHeight="1">
      <c r="A41" s="192">
        <v>30299</v>
      </c>
      <c r="B41" s="193" t="s">
        <v>250</v>
      </c>
      <c r="C41" s="194"/>
    </row>
    <row r="42" spans="1:3" ht="24.75" customHeight="1">
      <c r="A42" s="192">
        <v>30207</v>
      </c>
      <c r="B42" s="193" t="s">
        <v>251</v>
      </c>
      <c r="C42" s="194">
        <v>0.6</v>
      </c>
    </row>
    <row r="43" spans="1:3" ht="24.75" customHeight="1">
      <c r="A43" s="192">
        <v>30216</v>
      </c>
      <c r="B43" s="193" t="s">
        <v>252</v>
      </c>
      <c r="C43" s="194">
        <v>2.17</v>
      </c>
    </row>
    <row r="44" spans="1:3" ht="24.75" customHeight="1">
      <c r="A44" s="192">
        <v>30217</v>
      </c>
      <c r="B44" s="193" t="s">
        <v>253</v>
      </c>
      <c r="C44" s="194">
        <v>1.36</v>
      </c>
    </row>
    <row r="45" spans="1:3" ht="24.75" customHeight="1">
      <c r="A45" s="192">
        <v>30228</v>
      </c>
      <c r="B45" s="193" t="s">
        <v>254</v>
      </c>
      <c r="C45" s="194">
        <v>6.95</v>
      </c>
    </row>
    <row r="46" spans="1:3" ht="24.75" customHeight="1">
      <c r="A46" s="192">
        <v>30229</v>
      </c>
      <c r="B46" s="193" t="s">
        <v>255</v>
      </c>
      <c r="C46" s="194">
        <v>3.61</v>
      </c>
    </row>
    <row r="47" spans="1:3" ht="24.75" customHeight="1">
      <c r="A47" s="192">
        <v>30214</v>
      </c>
      <c r="B47" s="193" t="s">
        <v>256</v>
      </c>
      <c r="C47" s="183"/>
    </row>
    <row r="48" spans="1:3" ht="24.75" customHeight="1">
      <c r="A48" s="192">
        <v>30213</v>
      </c>
      <c r="B48" s="193" t="s">
        <v>257</v>
      </c>
      <c r="C48" s="183"/>
    </row>
    <row r="49" spans="1:3" ht="24.75" customHeight="1">
      <c r="A49" s="192">
        <v>30299</v>
      </c>
      <c r="B49" s="193" t="s">
        <v>258</v>
      </c>
      <c r="C49" s="183"/>
    </row>
    <row r="50" spans="1:3" ht="24.75" customHeight="1">
      <c r="A50" s="192"/>
      <c r="B50" s="193" t="s">
        <v>259</v>
      </c>
      <c r="C50" s="183"/>
    </row>
    <row r="51" spans="1:3" ht="24.75" customHeight="1">
      <c r="A51" s="192"/>
      <c r="B51" s="193" t="s">
        <v>260</v>
      </c>
      <c r="C51" s="183"/>
    </row>
    <row r="52" spans="1:3" ht="24.75" customHeight="1">
      <c r="A52" s="192"/>
      <c r="B52" s="193" t="s">
        <v>261</v>
      </c>
      <c r="C52" s="183"/>
    </row>
    <row r="53" spans="1:3" ht="24.75" customHeight="1">
      <c r="A53" s="83" t="s">
        <v>264</v>
      </c>
      <c r="B53" s="181" t="s">
        <v>263</v>
      </c>
      <c r="C53" s="183">
        <v>44.46</v>
      </c>
    </row>
    <row r="54" spans="1:3" ht="24.75" customHeight="1">
      <c r="A54" s="192">
        <v>30304</v>
      </c>
      <c r="B54" s="193" t="s">
        <v>226</v>
      </c>
      <c r="C54" s="194"/>
    </row>
    <row r="55" spans="1:3" ht="24.75" customHeight="1">
      <c r="A55" s="192">
        <v>30305</v>
      </c>
      <c r="B55" s="193" t="s">
        <v>227</v>
      </c>
      <c r="C55" s="194">
        <v>1.3</v>
      </c>
    </row>
    <row r="56" spans="1:3" ht="24.75" customHeight="1">
      <c r="A56" s="192">
        <v>30307</v>
      </c>
      <c r="B56" s="193" t="s">
        <v>228</v>
      </c>
      <c r="C56" s="194"/>
    </row>
    <row r="57" spans="1:3" ht="24.75" customHeight="1">
      <c r="A57" s="192"/>
      <c r="B57" s="193" t="s">
        <v>229</v>
      </c>
      <c r="C57" s="194">
        <v>0.33</v>
      </c>
    </row>
    <row r="58" spans="1:3" ht="24.75" customHeight="1">
      <c r="A58" s="192">
        <v>30309</v>
      </c>
      <c r="B58" s="193" t="s">
        <v>230</v>
      </c>
      <c r="C58" s="194">
        <v>0.33</v>
      </c>
    </row>
    <row r="59" spans="1:3" ht="24.75" customHeight="1">
      <c r="A59" s="192">
        <v>30309</v>
      </c>
      <c r="B59" s="193" t="s">
        <v>231</v>
      </c>
      <c r="C59" s="194"/>
    </row>
    <row r="60" spans="1:3" ht="24.75" customHeight="1">
      <c r="A60" s="192">
        <v>30311</v>
      </c>
      <c r="B60" s="193" t="s">
        <v>232</v>
      </c>
      <c r="C60" s="194">
        <v>28.67</v>
      </c>
    </row>
    <row r="61" spans="1:3" ht="24.75" customHeight="1">
      <c r="A61" s="192"/>
      <c r="B61" s="193" t="s">
        <v>233</v>
      </c>
      <c r="C61" s="194">
        <v>14.16</v>
      </c>
    </row>
    <row r="62" spans="1:3" ht="24.75" customHeight="1">
      <c r="A62" s="192">
        <v>30314</v>
      </c>
      <c r="B62" s="193" t="s">
        <v>234</v>
      </c>
      <c r="C62" s="194">
        <v>14.16</v>
      </c>
    </row>
    <row r="63" spans="1:3" ht="24.75" customHeight="1">
      <c r="A63" s="192">
        <v>30314</v>
      </c>
      <c r="B63" s="193" t="s">
        <v>235</v>
      </c>
      <c r="C63" s="194"/>
    </row>
    <row r="64" spans="1:3" ht="24.75" customHeight="1">
      <c r="A64" s="77" t="s">
        <v>4</v>
      </c>
      <c r="B64" s="78"/>
      <c r="C64" s="183"/>
    </row>
    <row r="65" spans="1:3" ht="24.75" customHeight="1">
      <c r="A65" s="209" t="s">
        <v>268</v>
      </c>
      <c r="B65" s="209"/>
      <c r="C65" s="183">
        <f>C5+C25+C53</f>
        <v>742.02</v>
      </c>
    </row>
  </sheetData>
  <sheetProtection/>
  <mergeCells count="2">
    <mergeCell ref="A2:C2"/>
    <mergeCell ref="A65:B65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28"/>
  <sheetViews>
    <sheetView zoomScalePageLayoutView="0" workbookViewId="0" topLeftCell="A1">
      <selection activeCell="A5" sqref="A5"/>
    </sheetView>
  </sheetViews>
  <sheetFormatPr defaultColWidth="7.00390625" defaultRowHeight="15"/>
  <cols>
    <col min="1" max="4" width="20.8515625" style="4" customWidth="1"/>
    <col min="5" max="5" width="10.421875" style="3" hidden="1" customWidth="1"/>
    <col min="6" max="6" width="9.57421875" style="28" hidden="1" customWidth="1"/>
    <col min="7" max="7" width="8.140625" style="28" hidden="1" customWidth="1"/>
    <col min="8" max="8" width="9.57421875" style="29" hidden="1" customWidth="1"/>
    <col min="9" max="9" width="17.421875" style="29" hidden="1" customWidth="1"/>
    <col min="10" max="10" width="12.421875" style="30" hidden="1" customWidth="1"/>
    <col min="11" max="11" width="7.00390625" style="31" hidden="1" customWidth="1"/>
    <col min="12" max="13" width="7.00390625" style="28" hidden="1" customWidth="1"/>
    <col min="14" max="14" width="13.8515625" style="28" hidden="1" customWidth="1"/>
    <col min="15" max="15" width="7.8515625" style="28" hidden="1" customWidth="1"/>
    <col min="16" max="16" width="9.421875" style="28" hidden="1" customWidth="1"/>
    <col min="17" max="17" width="6.8515625" style="28" hidden="1" customWidth="1"/>
    <col min="18" max="18" width="9.00390625" style="28" hidden="1" customWidth="1"/>
    <col min="19" max="19" width="5.8515625" style="28" hidden="1" customWidth="1"/>
    <col min="20" max="20" width="5.28125" style="28" hidden="1" customWidth="1"/>
    <col min="21" max="21" width="6.421875" style="28" hidden="1" customWidth="1"/>
    <col min="22" max="23" width="7.00390625" style="28" hidden="1" customWidth="1"/>
    <col min="24" max="24" width="10.57421875" style="28" hidden="1" customWidth="1"/>
    <col min="25" max="25" width="10.421875" style="28" hidden="1" customWidth="1"/>
    <col min="26" max="26" width="7.00390625" style="28" hidden="1" customWidth="1"/>
    <col min="27" max="16384" width="7.00390625" style="28" customWidth="1"/>
  </cols>
  <sheetData>
    <row r="1" spans="1:4" ht="21.75" customHeight="1">
      <c r="A1" s="27" t="s">
        <v>169</v>
      </c>
      <c r="B1" s="27"/>
      <c r="C1" s="27"/>
      <c r="D1" s="27"/>
    </row>
    <row r="2" spans="1:10" ht="51.75" customHeight="1">
      <c r="A2" s="210" t="s">
        <v>182</v>
      </c>
      <c r="B2" s="211"/>
      <c r="C2" s="211"/>
      <c r="D2" s="211"/>
      <c r="H2" s="28"/>
      <c r="I2" s="28"/>
      <c r="J2" s="28"/>
    </row>
    <row r="3" spans="4:14" ht="15">
      <c r="D3" s="92" t="s">
        <v>69</v>
      </c>
      <c r="F3" s="28">
        <v>12.11</v>
      </c>
      <c r="H3" s="28">
        <v>12.22</v>
      </c>
      <c r="I3" s="28"/>
      <c r="J3" s="28"/>
      <c r="N3" s="28">
        <v>1.2</v>
      </c>
    </row>
    <row r="4" spans="1:16" s="94" customFormat="1" ht="39.75" customHeight="1">
      <c r="A4" s="20" t="s">
        <v>155</v>
      </c>
      <c r="B4" s="33" t="s">
        <v>70</v>
      </c>
      <c r="C4" s="33" t="s">
        <v>122</v>
      </c>
      <c r="D4" s="20" t="s">
        <v>147</v>
      </c>
      <c r="E4" s="93"/>
      <c r="H4" s="95" t="s">
        <v>71</v>
      </c>
      <c r="I4" s="95" t="s">
        <v>72</v>
      </c>
      <c r="J4" s="95" t="s">
        <v>73</v>
      </c>
      <c r="K4" s="96"/>
      <c r="N4" s="95" t="s">
        <v>71</v>
      </c>
      <c r="O4" s="97" t="s">
        <v>72</v>
      </c>
      <c r="P4" s="95" t="s">
        <v>73</v>
      </c>
    </row>
    <row r="5" spans="1:26" ht="39.75" customHeight="1">
      <c r="A5" s="195" t="s">
        <v>272</v>
      </c>
      <c r="B5" s="50"/>
      <c r="C5" s="98" t="s">
        <v>271</v>
      </c>
      <c r="D5" s="98" t="s">
        <v>269</v>
      </c>
      <c r="E5" s="39">
        <v>105429</v>
      </c>
      <c r="F5" s="99">
        <v>595734.14</v>
      </c>
      <c r="G5" s="28">
        <f>104401+13602</f>
        <v>118003</v>
      </c>
      <c r="H5" s="29" t="s">
        <v>8</v>
      </c>
      <c r="I5" s="29" t="s">
        <v>74</v>
      </c>
      <c r="J5" s="30">
        <v>596221.15</v>
      </c>
      <c r="K5" s="31" t="e">
        <f>H5-A5</f>
        <v>#VALUE!</v>
      </c>
      <c r="L5" s="47" t="e">
        <f>J5-#REF!</f>
        <v>#REF!</v>
      </c>
      <c r="M5" s="47">
        <v>75943</v>
      </c>
      <c r="N5" s="29" t="s">
        <v>8</v>
      </c>
      <c r="O5" s="29" t="s">
        <v>74</v>
      </c>
      <c r="P5" s="30">
        <v>643048.95</v>
      </c>
      <c r="Q5" s="31" t="e">
        <f>N5-A5</f>
        <v>#VALUE!</v>
      </c>
      <c r="R5" s="47" t="e">
        <f>P5-#REF!</f>
        <v>#REF!</v>
      </c>
      <c r="T5" s="28">
        <v>717759</v>
      </c>
      <c r="V5" s="48" t="s">
        <v>8</v>
      </c>
      <c r="W5" s="48" t="s">
        <v>74</v>
      </c>
      <c r="X5" s="49">
        <v>659380.53</v>
      </c>
      <c r="Y5" s="28" t="e">
        <f>#REF!-X5</f>
        <v>#REF!</v>
      </c>
      <c r="Z5" s="28" t="e">
        <f>V5-A5</f>
        <v>#VALUE!</v>
      </c>
    </row>
    <row r="6" spans="1:24" ht="39.75" customHeight="1">
      <c r="A6" s="98"/>
      <c r="B6" s="50"/>
      <c r="C6" s="50"/>
      <c r="D6" s="50"/>
      <c r="E6" s="39"/>
      <c r="F6" s="99"/>
      <c r="L6" s="47"/>
      <c r="M6" s="47"/>
      <c r="N6" s="29"/>
      <c r="O6" s="29"/>
      <c r="P6" s="30"/>
      <c r="Q6" s="31"/>
      <c r="R6" s="47"/>
      <c r="V6" s="48"/>
      <c r="W6" s="48"/>
      <c r="X6" s="49"/>
    </row>
    <row r="7" spans="1:24" ht="39.75" customHeight="1">
      <c r="A7" s="98"/>
      <c r="B7" s="50"/>
      <c r="C7" s="50"/>
      <c r="D7" s="50"/>
      <c r="E7" s="39"/>
      <c r="F7" s="99"/>
      <c r="L7" s="47"/>
      <c r="M7" s="47"/>
      <c r="N7" s="29"/>
      <c r="O7" s="29"/>
      <c r="P7" s="30"/>
      <c r="Q7" s="31"/>
      <c r="R7" s="47"/>
      <c r="V7" s="48"/>
      <c r="W7" s="48"/>
      <c r="X7" s="49"/>
    </row>
    <row r="8" spans="1:24" ht="39.75" customHeight="1">
      <c r="A8" s="98"/>
      <c r="B8" s="50"/>
      <c r="C8" s="50"/>
      <c r="D8" s="50"/>
      <c r="E8" s="39"/>
      <c r="F8" s="99"/>
      <c r="L8" s="47"/>
      <c r="M8" s="47"/>
      <c r="N8" s="29"/>
      <c r="O8" s="29"/>
      <c r="P8" s="30"/>
      <c r="Q8" s="31"/>
      <c r="R8" s="47"/>
      <c r="V8" s="48"/>
      <c r="W8" s="48"/>
      <c r="X8" s="49"/>
    </row>
    <row r="9" spans="1:24" ht="39.75" customHeight="1">
      <c r="A9" s="98"/>
      <c r="B9" s="50"/>
      <c r="C9" s="50"/>
      <c r="D9" s="50"/>
      <c r="E9" s="39"/>
      <c r="F9" s="99"/>
      <c r="L9" s="47"/>
      <c r="M9" s="47"/>
      <c r="N9" s="29"/>
      <c r="O9" s="29"/>
      <c r="P9" s="30"/>
      <c r="Q9" s="31"/>
      <c r="R9" s="47"/>
      <c r="V9" s="48"/>
      <c r="W9" s="48"/>
      <c r="X9" s="49"/>
    </row>
    <row r="10" spans="1:24" ht="39.75" customHeight="1">
      <c r="A10" s="98" t="s">
        <v>0</v>
      </c>
      <c r="B10" s="50"/>
      <c r="C10" s="50"/>
      <c r="D10" s="50"/>
      <c r="E10" s="39"/>
      <c r="F10" s="99"/>
      <c r="L10" s="47"/>
      <c r="M10" s="47"/>
      <c r="N10" s="29"/>
      <c r="O10" s="29"/>
      <c r="P10" s="30"/>
      <c r="Q10" s="31"/>
      <c r="R10" s="47"/>
      <c r="V10" s="48"/>
      <c r="W10" s="48"/>
      <c r="X10" s="49"/>
    </row>
    <row r="11" spans="1:24" ht="39.75" customHeight="1">
      <c r="A11" s="98" t="s">
        <v>123</v>
      </c>
      <c r="B11" s="6"/>
      <c r="C11" s="6"/>
      <c r="D11" s="6"/>
      <c r="E11" s="39"/>
      <c r="F11" s="47"/>
      <c r="L11" s="47"/>
      <c r="M11" s="47"/>
      <c r="N11" s="29"/>
      <c r="O11" s="29"/>
      <c r="P11" s="30"/>
      <c r="Q11" s="31"/>
      <c r="R11" s="47"/>
      <c r="V11" s="48"/>
      <c r="W11" s="48"/>
      <c r="X11" s="49"/>
    </row>
    <row r="12" spans="1:25" ht="39.75" customHeight="1">
      <c r="A12" s="33" t="s">
        <v>77</v>
      </c>
      <c r="B12" s="50"/>
      <c r="C12" s="98" t="str">
        <f>C5</f>
        <v>764.02</v>
      </c>
      <c r="D12" s="98" t="str">
        <f>D5</f>
        <v>1.26</v>
      </c>
      <c r="H12" s="100">
        <f>""</f>
      </c>
      <c r="I12" s="100">
        <f>""</f>
      </c>
      <c r="J12" s="100">
        <f>""</f>
      </c>
      <c r="N12" s="100">
        <f>""</f>
      </c>
      <c r="O12" s="101">
        <f>""</f>
      </c>
      <c r="P12" s="100">
        <f>""</f>
      </c>
      <c r="X12" s="102" t="e">
        <f>X13+#REF!+#REF!+#REF!+#REF!+#REF!+#REF!+#REF!+#REF!+#REF!+#REF!+#REF!+#REF!+#REF!+#REF!+#REF!+#REF!+#REF!+#REF!+#REF!+#REF!</f>
        <v>#REF!</v>
      </c>
      <c r="Y12" s="102" t="e">
        <f>Y13+#REF!+#REF!+#REF!+#REF!+#REF!+#REF!+#REF!+#REF!+#REF!+#REF!+#REF!+#REF!+#REF!+#REF!+#REF!+#REF!+#REF!+#REF!+#REF!+#REF!</f>
        <v>#REF!</v>
      </c>
    </row>
    <row r="13" spans="18:26" ht="19.5" customHeight="1">
      <c r="R13" s="47"/>
      <c r="V13" s="48" t="s">
        <v>3</v>
      </c>
      <c r="W13" s="48" t="s">
        <v>36</v>
      </c>
      <c r="X13" s="49">
        <v>19998</v>
      </c>
      <c r="Y13" s="28" t="e">
        <f>#REF!-X13</f>
        <v>#REF!</v>
      </c>
      <c r="Z13" s="28">
        <f>V13-A13</f>
        <v>232</v>
      </c>
    </row>
    <row r="14" spans="18:26" ht="19.5" customHeight="1">
      <c r="R14" s="47"/>
      <c r="V14" s="48" t="s">
        <v>2</v>
      </c>
      <c r="W14" s="48" t="s">
        <v>37</v>
      </c>
      <c r="X14" s="49">
        <v>19998</v>
      </c>
      <c r="Y14" s="28" t="e">
        <f>#REF!-X14</f>
        <v>#REF!</v>
      </c>
      <c r="Z14" s="28">
        <f>V14-A14</f>
        <v>23203</v>
      </c>
    </row>
    <row r="15" spans="18:26" ht="19.5" customHeight="1">
      <c r="R15" s="47"/>
      <c r="V15" s="48" t="s">
        <v>1</v>
      </c>
      <c r="W15" s="48" t="s">
        <v>38</v>
      </c>
      <c r="X15" s="49">
        <v>19998</v>
      </c>
      <c r="Y15" s="28" t="e">
        <f>#REF!-X15</f>
        <v>#REF!</v>
      </c>
      <c r="Z15" s="28">
        <f>V15-A15</f>
        <v>2320301</v>
      </c>
    </row>
    <row r="16" ht="19.5" customHeight="1">
      <c r="R16" s="47"/>
    </row>
    <row r="17" s="28" customFormat="1" ht="19.5" customHeight="1">
      <c r="R17" s="47"/>
    </row>
    <row r="18" s="28" customFormat="1" ht="19.5" customHeight="1">
      <c r="R18" s="47"/>
    </row>
    <row r="19" s="28" customFormat="1" ht="19.5" customHeight="1">
      <c r="R19" s="47"/>
    </row>
    <row r="20" s="28" customFormat="1" ht="19.5" customHeight="1">
      <c r="R20" s="47"/>
    </row>
    <row r="21" s="28" customFormat="1" ht="19.5" customHeight="1">
      <c r="R21" s="47"/>
    </row>
    <row r="22" s="28" customFormat="1" ht="19.5" customHeight="1">
      <c r="R22" s="47"/>
    </row>
    <row r="23" s="28" customFormat="1" ht="19.5" customHeight="1">
      <c r="R23" s="47"/>
    </row>
    <row r="24" s="28" customFormat="1" ht="19.5" customHeight="1">
      <c r="R24" s="47"/>
    </row>
    <row r="25" s="28" customFormat="1" ht="19.5" customHeight="1">
      <c r="R25" s="47"/>
    </row>
    <row r="26" s="28" customFormat="1" ht="19.5" customHeight="1">
      <c r="R26" s="47"/>
    </row>
    <row r="27" s="28" customFormat="1" ht="19.5" customHeight="1">
      <c r="R27" s="47"/>
    </row>
    <row r="28" s="28" customFormat="1" ht="19.5" customHeight="1">
      <c r="R28" s="4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8"/>
  <sheetViews>
    <sheetView zoomScalePageLayoutView="0" workbookViewId="0" topLeftCell="A4">
      <selection activeCell="D6" sqref="D6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170</v>
      </c>
      <c r="B1" s="136"/>
    </row>
    <row r="2" spans="1:2" ht="39.75" customHeight="1">
      <c r="A2" s="138" t="s">
        <v>148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97" t="s">
        <v>270</v>
      </c>
      <c r="B5" s="198">
        <v>1.26</v>
      </c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99">
        <f>B5</f>
        <v>1.26</v>
      </c>
      <c r="C8" s="151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57421875" style="66" customWidth="1"/>
    <col min="2" max="2" width="41.57421875" style="68" customWidth="1"/>
    <col min="3" max="16384" width="9.00390625" style="66" customWidth="1"/>
  </cols>
  <sheetData>
    <row r="1" ht="26.25" customHeight="1">
      <c r="A1" s="69" t="s">
        <v>171</v>
      </c>
    </row>
    <row r="2" spans="1:2" ht="24.75" customHeight="1">
      <c r="A2" s="207" t="s">
        <v>165</v>
      </c>
      <c r="B2" s="207"/>
    </row>
    <row r="3" s="69" customFormat="1" ht="24" customHeight="1">
      <c r="B3" s="67" t="s">
        <v>44</v>
      </c>
    </row>
    <row r="4" spans="1:2" s="76" customFormat="1" ht="53.25" customHeight="1">
      <c r="A4" s="70" t="s">
        <v>138</v>
      </c>
      <c r="B4" s="85" t="s">
        <v>48</v>
      </c>
    </row>
    <row r="5" spans="1:2" s="84" customFormat="1" ht="53.25" customHeight="1">
      <c r="A5" s="159" t="s">
        <v>139</v>
      </c>
      <c r="B5" s="196" t="s">
        <v>265</v>
      </c>
    </row>
    <row r="6" spans="1:2" s="84" customFormat="1" ht="53.25" customHeight="1">
      <c r="A6" s="159" t="s">
        <v>141</v>
      </c>
      <c r="B6" s="83"/>
    </row>
    <row r="7" spans="1:2" s="84" customFormat="1" ht="53.25" customHeight="1">
      <c r="A7" s="159" t="s">
        <v>121</v>
      </c>
      <c r="B7" s="83"/>
    </row>
    <row r="8" spans="1:2" s="69" customFormat="1" ht="53.25" customHeight="1">
      <c r="A8" s="158"/>
      <c r="B8" s="79"/>
    </row>
    <row r="9" spans="1:2" s="76" customFormat="1" ht="53.25" customHeight="1">
      <c r="A9" s="134" t="s">
        <v>45</v>
      </c>
      <c r="B9" s="85">
        <v>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4">
      <selection activeCell="AE8" sqref="AE8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140</v>
      </c>
    </row>
    <row r="2" spans="1:8" ht="28.5" customHeight="1">
      <c r="A2" s="202" t="s">
        <v>150</v>
      </c>
      <c r="B2" s="203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98" t="s">
        <v>265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Y29"/>
  <sheetViews>
    <sheetView zoomScalePageLayoutView="0" workbookViewId="0" topLeftCell="A10">
      <selection activeCell="AC14" sqref="AC14"/>
    </sheetView>
  </sheetViews>
  <sheetFormatPr defaultColWidth="7.00390625" defaultRowHeight="15"/>
  <cols>
    <col min="1" max="1" width="14.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0.25" customHeight="1">
      <c r="A1" s="27" t="s">
        <v>172</v>
      </c>
    </row>
    <row r="2" spans="1:9" ht="23.25">
      <c r="A2" s="202" t="s">
        <v>151</v>
      </c>
      <c r="B2" s="204"/>
      <c r="C2" s="203"/>
      <c r="G2" s="28"/>
      <c r="H2" s="28"/>
      <c r="I2" s="28"/>
    </row>
    <row r="3" spans="1:13" s="3" customFormat="1" ht="15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23" customFormat="1" ht="43.5" customHeight="1">
      <c r="A4" s="20" t="s">
        <v>11</v>
      </c>
      <c r="B4" s="21" t="s">
        <v>12</v>
      </c>
      <c r="C4" s="22" t="s">
        <v>54</v>
      </c>
      <c r="G4" s="24" t="s">
        <v>11</v>
      </c>
      <c r="H4" s="24" t="s">
        <v>10</v>
      </c>
      <c r="I4" s="24" t="s">
        <v>9</v>
      </c>
      <c r="J4" s="25"/>
      <c r="M4" s="24" t="s">
        <v>11</v>
      </c>
      <c r="N4" s="26" t="s">
        <v>10</v>
      </c>
      <c r="O4" s="24" t="s">
        <v>9</v>
      </c>
    </row>
    <row r="5" spans="1:25" s="4" customFormat="1" ht="43.5" customHeight="1">
      <c r="A5" s="7" t="s">
        <v>55</v>
      </c>
      <c r="B5" s="153" t="s">
        <v>131</v>
      </c>
      <c r="C5" s="98" t="s">
        <v>265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 aca="true" t="shared" si="0" ref="J5:J12">G5-A5</f>
        <v>-7</v>
      </c>
      <c r="K5" s="4">
        <f aca="true" t="shared" si="1" ref="K5:K12">I5-C5</f>
        <v>596221.15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 aca="true" t="shared" si="2" ref="P5:P12">M5-A5</f>
        <v>-7</v>
      </c>
      <c r="Q5" s="4">
        <f aca="true" t="shared" si="3" ref="Q5:Q12">O5-C5</f>
        <v>643048.95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 aca="true" t="shared" si="4" ref="X5:X12">C5-W5</f>
        <v>-659380.53</v>
      </c>
      <c r="Y5" s="4">
        <f aca="true" t="shared" si="5" ref="Y5:Y12">U5-A5</f>
        <v>-7</v>
      </c>
    </row>
    <row r="6" spans="1:25" s="58" customFormat="1" ht="43.5" customHeight="1">
      <c r="A6" s="6" t="s">
        <v>58</v>
      </c>
      <c r="B6" s="90" t="s">
        <v>57</v>
      </c>
      <c r="C6" s="6"/>
      <c r="E6" s="58">
        <v>7616.62</v>
      </c>
      <c r="G6" s="59" t="s">
        <v>7</v>
      </c>
      <c r="H6" s="59" t="s">
        <v>31</v>
      </c>
      <c r="I6" s="59">
        <v>7616.62</v>
      </c>
      <c r="J6" s="58">
        <f t="shared" si="0"/>
        <v>-722</v>
      </c>
      <c r="K6" s="58">
        <f t="shared" si="1"/>
        <v>7616.62</v>
      </c>
      <c r="M6" s="59" t="s">
        <v>7</v>
      </c>
      <c r="N6" s="59" t="s">
        <v>31</v>
      </c>
      <c r="O6" s="59">
        <v>7749.58</v>
      </c>
      <c r="P6" s="58">
        <f t="shared" si="2"/>
        <v>-722</v>
      </c>
      <c r="Q6" s="58">
        <f t="shared" si="3"/>
        <v>7749.58</v>
      </c>
      <c r="U6" s="60" t="s">
        <v>7</v>
      </c>
      <c r="V6" s="60" t="s">
        <v>31</v>
      </c>
      <c r="W6" s="60">
        <v>8475.47</v>
      </c>
      <c r="X6" s="58">
        <f t="shared" si="4"/>
        <v>-8475.47</v>
      </c>
      <c r="Y6" s="58">
        <f t="shared" si="5"/>
        <v>-722</v>
      </c>
    </row>
    <row r="7" spans="1:25" s="62" customFormat="1" ht="43.5" customHeight="1">
      <c r="A7" s="61" t="s">
        <v>13</v>
      </c>
      <c r="B7" s="65" t="s">
        <v>60</v>
      </c>
      <c r="C7" s="61"/>
      <c r="E7" s="62">
        <v>3922.87</v>
      </c>
      <c r="G7" s="63" t="s">
        <v>6</v>
      </c>
      <c r="H7" s="63" t="s">
        <v>33</v>
      </c>
      <c r="I7" s="63">
        <v>3922.87</v>
      </c>
      <c r="J7" s="62">
        <f t="shared" si="0"/>
        <v>-72201</v>
      </c>
      <c r="K7" s="62">
        <f t="shared" si="1"/>
        <v>3922.87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 t="shared" si="2"/>
        <v>-72201</v>
      </c>
      <c r="Q7" s="62">
        <f t="shared" si="3"/>
        <v>4041.81</v>
      </c>
      <c r="U7" s="64" t="s">
        <v>6</v>
      </c>
      <c r="V7" s="64" t="s">
        <v>33</v>
      </c>
      <c r="W7" s="64">
        <v>4680.94</v>
      </c>
      <c r="X7" s="62">
        <f t="shared" si="4"/>
        <v>-4680.94</v>
      </c>
      <c r="Y7" s="62">
        <f t="shared" si="5"/>
        <v>-72201</v>
      </c>
    </row>
    <row r="8" spans="1:25" s="3" customFormat="1" ht="43.5" customHeight="1">
      <c r="A8" s="6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43.5" customHeight="1">
      <c r="A9" s="7" t="s">
        <v>56</v>
      </c>
      <c r="B9" s="7" t="s">
        <v>53</v>
      </c>
      <c r="C9" s="5"/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>
        <f t="shared" si="0"/>
        <v>-11</v>
      </c>
      <c r="K9" s="39">
        <f t="shared" si="1"/>
        <v>596221.15</v>
      </c>
      <c r="L9" s="39">
        <v>75943</v>
      </c>
      <c r="M9" s="41" t="s">
        <v>8</v>
      </c>
      <c r="N9" s="41" t="s">
        <v>30</v>
      </c>
      <c r="O9" s="42">
        <v>643048.95</v>
      </c>
      <c r="P9" s="2">
        <f t="shared" si="2"/>
        <v>-11</v>
      </c>
      <c r="Q9" s="39">
        <f t="shared" si="3"/>
        <v>643048.95</v>
      </c>
      <c r="S9" s="3">
        <v>717759</v>
      </c>
      <c r="U9" s="43" t="s">
        <v>8</v>
      </c>
      <c r="V9" s="43" t="s">
        <v>30</v>
      </c>
      <c r="W9" s="44">
        <v>659380.53</v>
      </c>
      <c r="X9" s="3">
        <f t="shared" si="4"/>
        <v>-659380.53</v>
      </c>
      <c r="Y9" s="3">
        <f t="shared" si="5"/>
        <v>-11</v>
      </c>
    </row>
    <row r="10" spans="1:25" s="3" customFormat="1" ht="43.5" customHeight="1">
      <c r="A10" s="6" t="s">
        <v>16</v>
      </c>
      <c r="B10" s="91" t="s">
        <v>59</v>
      </c>
      <c r="C10" s="5"/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>
        <f t="shared" si="0"/>
        <v>-1107</v>
      </c>
      <c r="K10" s="39">
        <f t="shared" si="1"/>
        <v>7616.62</v>
      </c>
      <c r="L10" s="39"/>
      <c r="M10" s="41" t="s">
        <v>7</v>
      </c>
      <c r="N10" s="41" t="s">
        <v>31</v>
      </c>
      <c r="O10" s="42">
        <v>7749.58</v>
      </c>
      <c r="P10" s="2">
        <f t="shared" si="2"/>
        <v>-1107</v>
      </c>
      <c r="Q10" s="39">
        <f t="shared" si="3"/>
        <v>7749.58</v>
      </c>
      <c r="U10" s="43" t="s">
        <v>7</v>
      </c>
      <c r="V10" s="43" t="s">
        <v>31</v>
      </c>
      <c r="W10" s="44">
        <v>8475.47</v>
      </c>
      <c r="X10" s="3">
        <f t="shared" si="4"/>
        <v>-8475.47</v>
      </c>
      <c r="Y10" s="3">
        <f t="shared" si="5"/>
        <v>-1107</v>
      </c>
    </row>
    <row r="11" spans="1:25" s="3" customFormat="1" ht="43.5" customHeight="1">
      <c r="A11" s="61" t="s">
        <v>17</v>
      </c>
      <c r="B11" s="65" t="s">
        <v>18</v>
      </c>
      <c r="C11" s="5"/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>
        <f t="shared" si="0"/>
        <v>-110798</v>
      </c>
      <c r="K11" s="39">
        <f t="shared" si="1"/>
        <v>3922.87</v>
      </c>
      <c r="L11" s="39">
        <v>750</v>
      </c>
      <c r="M11" s="41" t="s">
        <v>6</v>
      </c>
      <c r="N11" s="41" t="s">
        <v>33</v>
      </c>
      <c r="O11" s="42">
        <v>4041.81</v>
      </c>
      <c r="P11" s="2">
        <f t="shared" si="2"/>
        <v>-110798</v>
      </c>
      <c r="Q11" s="39">
        <f t="shared" si="3"/>
        <v>4041.81</v>
      </c>
      <c r="U11" s="43" t="s">
        <v>6</v>
      </c>
      <c r="V11" s="43" t="s">
        <v>33</v>
      </c>
      <c r="W11" s="44">
        <v>4680.94</v>
      </c>
      <c r="X11" s="3">
        <f t="shared" si="4"/>
        <v>-4680.94</v>
      </c>
      <c r="Y11" s="3">
        <f t="shared" si="5"/>
        <v>-110798</v>
      </c>
    </row>
    <row r="12" spans="1:25" s="3" customFormat="1" ht="43.5" customHeight="1">
      <c r="A12" s="6" t="s">
        <v>4</v>
      </c>
      <c r="B12" s="45"/>
      <c r="C12" s="5"/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 t="shared" si="0"/>
        <v>#VALUE!</v>
      </c>
      <c r="K12" s="39">
        <f t="shared" si="1"/>
        <v>135.6</v>
      </c>
      <c r="L12" s="39"/>
      <c r="M12" s="41" t="s">
        <v>5</v>
      </c>
      <c r="N12" s="41" t="s">
        <v>34</v>
      </c>
      <c r="O12" s="42">
        <v>135.6</v>
      </c>
      <c r="P12" s="2" t="e">
        <f t="shared" si="2"/>
        <v>#VALUE!</v>
      </c>
      <c r="Q12" s="39">
        <f t="shared" si="3"/>
        <v>135.6</v>
      </c>
      <c r="U12" s="43" t="s">
        <v>5</v>
      </c>
      <c r="V12" s="43" t="s">
        <v>34</v>
      </c>
      <c r="W12" s="44">
        <v>135.6</v>
      </c>
      <c r="X12" s="3">
        <f t="shared" si="4"/>
        <v>-135.6</v>
      </c>
      <c r="Y12" s="3" t="e">
        <f t="shared" si="5"/>
        <v>#VALUE!</v>
      </c>
    </row>
    <row r="13" spans="1:24" s="3" customFormat="1" ht="43.5" customHeight="1">
      <c r="A13" s="212" t="s">
        <v>61</v>
      </c>
      <c r="B13" s="206"/>
      <c r="C13" s="35">
        <v>0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7:25" ht="19.5" customHeight="1">
      <c r="Q14" s="47"/>
      <c r="U14" s="48" t="s">
        <v>3</v>
      </c>
      <c r="V14" s="48" t="s">
        <v>36</v>
      </c>
      <c r="W14" s="49">
        <v>19998</v>
      </c>
      <c r="X14" s="28">
        <f>C14-W14</f>
        <v>-19998</v>
      </c>
      <c r="Y14" s="28">
        <f>U14-A14</f>
        <v>232</v>
      </c>
    </row>
    <row r="15" spans="17:25" ht="19.5" customHeight="1">
      <c r="Q15" s="47"/>
      <c r="U15" s="48" t="s">
        <v>2</v>
      </c>
      <c r="V15" s="48" t="s">
        <v>37</v>
      </c>
      <c r="W15" s="49">
        <v>19998</v>
      </c>
      <c r="X15" s="28">
        <f>C15-W15</f>
        <v>-19998</v>
      </c>
      <c r="Y15" s="28">
        <f>U15-A15</f>
        <v>23203</v>
      </c>
    </row>
    <row r="16" spans="17:25" ht="19.5" customHeight="1">
      <c r="Q16" s="47"/>
      <c r="U16" s="48" t="s">
        <v>1</v>
      </c>
      <c r="V16" s="48" t="s">
        <v>38</v>
      </c>
      <c r="W16" s="49">
        <v>19998</v>
      </c>
      <c r="X16" s="28">
        <f>C16-W16</f>
        <v>-19998</v>
      </c>
      <c r="Y16" s="28">
        <f>U16-A16</f>
        <v>2320301</v>
      </c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</sheetData>
  <sheetProtection/>
  <mergeCells count="2">
    <mergeCell ref="A2:C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2016-12-01T03:00:22Z</dcterms:modified>
  <cp:category/>
  <cp:version/>
  <cp:contentType/>
  <cp:contentStatus/>
</cp:coreProperties>
</file>